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ělá pod Bez. - Bělá pod ..." sheetId="2" r:id="rId2"/>
    <sheet name="Loukov u M-H stavědl - Lo..." sheetId="3" r:id="rId3"/>
    <sheet name="Machnín - strážní st - Ma..." sheetId="4" r:id="rId4"/>
    <sheet name="Chras And Hora str.d - Ch..." sheetId="5" r:id="rId5"/>
    <sheet name="Hodkovice nM stráž.d - Ho..." sheetId="6" r:id="rId6"/>
    <sheet name="HoškoStráž d č8,.p11 - Ho..." sheetId="7" r:id="rId7"/>
    <sheet name="Hoškov Strážní stan. - Ho..." sheetId="8" r:id="rId8"/>
    <sheet name="Hoškovice VRN - Hoškovice...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'Bělá pod Bez. - Bělá pod ...'!$C$124:$K$177</definedName>
    <definedName name="_xlnm.Print_Area" localSheetId="1">'Bělá pod Bez. - Bělá pod ...'!$C$4:$J$76,'Bělá pod Bez. - Bělá pod ...'!$C$82:$J$106,'Bělá pod Bez. - Bělá pod ...'!$C$112:$K$177</definedName>
    <definedName name="_xlnm.Print_Titles" localSheetId="1">'Bělá pod Bez. - Bělá pod ...'!$124:$124</definedName>
    <definedName name="_xlnm._FilterDatabase" localSheetId="2" hidden="1">'Loukov u M-H stavědl - Lo...'!$C$124:$K$176</definedName>
    <definedName name="_xlnm.Print_Area" localSheetId="2">'Loukov u M-H stavědl - Lo...'!$C$4:$J$76,'Loukov u M-H stavědl - Lo...'!$C$82:$J$106,'Loukov u M-H stavědl - Lo...'!$C$112:$K$176</definedName>
    <definedName name="_xlnm.Print_Titles" localSheetId="2">'Loukov u M-H stavědl - Lo...'!$124:$124</definedName>
    <definedName name="_xlnm._FilterDatabase" localSheetId="3" hidden="1">'Machnín - strážní st - Ma...'!$C$124:$K$173</definedName>
    <definedName name="_xlnm.Print_Area" localSheetId="3">'Machnín - strážní st - Ma...'!$C$4:$J$76,'Machnín - strážní st - Ma...'!$C$82:$J$106,'Machnín - strážní st - Ma...'!$C$112:$K$173</definedName>
    <definedName name="_xlnm.Print_Titles" localSheetId="3">'Machnín - strážní st - Ma...'!$124:$124</definedName>
    <definedName name="_xlnm._FilterDatabase" localSheetId="4" hidden="1">'Chras And Hora str.d - Ch...'!$C$126:$K$176</definedName>
    <definedName name="_xlnm.Print_Area" localSheetId="4">'Chras And Hora str.d - Ch...'!$C$4:$J$76,'Chras And Hora str.d - Ch...'!$C$82:$J$108,'Chras And Hora str.d - Ch...'!$C$114:$K$176</definedName>
    <definedName name="_xlnm.Print_Titles" localSheetId="4">'Chras And Hora str.d - Ch...'!$126:$126</definedName>
    <definedName name="_xlnm._FilterDatabase" localSheetId="5" hidden="1">'Hodkovice nM stráž.d - Ho...'!$C$124:$K$185</definedName>
    <definedName name="_xlnm.Print_Area" localSheetId="5">'Hodkovice nM stráž.d - Ho...'!$C$4:$J$76,'Hodkovice nM stráž.d - Ho...'!$C$82:$J$106,'Hodkovice nM stráž.d - Ho...'!$C$112:$K$185</definedName>
    <definedName name="_xlnm.Print_Titles" localSheetId="5">'Hodkovice nM stráž.d - Ho...'!$124:$124</definedName>
    <definedName name="_xlnm._FilterDatabase" localSheetId="6" hidden="1">'HoškoStráž d č8,.p11 - Ho...'!$C$127:$K$169</definedName>
    <definedName name="_xlnm.Print_Area" localSheetId="6">'HoškoStráž d č8,.p11 - Ho...'!$C$4:$J$76,'HoškoStráž d č8,.p11 - Ho...'!$C$82:$J$107,'HoškoStráž d č8,.p11 - Ho...'!$C$113:$K$169</definedName>
    <definedName name="_xlnm.Print_Titles" localSheetId="6">'HoškoStráž d č8,.p11 - Ho...'!$127:$127</definedName>
    <definedName name="_xlnm._FilterDatabase" localSheetId="7" hidden="1">'Hoškov Strážní stan. - Ho...'!$C$126:$K$157</definedName>
    <definedName name="_xlnm.Print_Area" localSheetId="7">'Hoškov Strážní stan. - Ho...'!$C$4:$J$76,'Hoškov Strážní stan. - Ho...'!$C$82:$J$106,'Hoškov Strážní stan. - Ho...'!$C$112:$K$157</definedName>
    <definedName name="_xlnm.Print_Titles" localSheetId="7">'Hoškov Strážní stan. - Ho...'!$126:$126</definedName>
    <definedName name="_xlnm._FilterDatabase" localSheetId="8" hidden="1">'Hoškovice VRN - Hoškovice...'!$C$120:$K$129</definedName>
    <definedName name="_xlnm.Print_Area" localSheetId="8">'Hoškovice VRN - Hoškovice...'!$C$4:$J$76,'Hoškovice VRN - Hoškovice...'!$C$82:$J$100,'Hoškovice VRN - Hoškovice...'!$C$106:$K$129</definedName>
    <definedName name="_xlnm.Print_Titles" localSheetId="8">'Hoškovice VRN - Hoškovice...'!$120:$120</definedName>
  </definedNames>
  <calcPr/>
</workbook>
</file>

<file path=xl/calcChain.xml><?xml version="1.0" encoding="utf-8"?>
<calcChain xmlns="http://schemas.openxmlformats.org/spreadsheetml/2006/main">
  <c i="9" l="1" r="J39"/>
  <c r="J38"/>
  <c i="1" r="AY103"/>
  <c i="9" r="J37"/>
  <c i="1" r="AX103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117"/>
  <c r="J16"/>
  <c r="J14"/>
  <c r="J115"/>
  <c r="E7"/>
  <c r="E109"/>
  <c i="8" r="P155"/>
  <c r="J39"/>
  <c r="J38"/>
  <c i="1" r="AY102"/>
  <c i="8" r="J37"/>
  <c i="1" r="AX102"/>
  <c i="8"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93"/>
  <c r="J22"/>
  <c r="J20"/>
  <c r="E20"/>
  <c r="F94"/>
  <c r="J19"/>
  <c r="J17"/>
  <c r="E17"/>
  <c r="F93"/>
  <c r="J16"/>
  <c r="J14"/>
  <c r="J121"/>
  <c r="E7"/>
  <c r="E115"/>
  <c i="7" r="J39"/>
  <c r="J38"/>
  <c i="1" r="AY101"/>
  <c i="7" r="J37"/>
  <c i="1" r="AX101"/>
  <c i="7"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93"/>
  <c r="J22"/>
  <c r="J20"/>
  <c r="E20"/>
  <c r="F125"/>
  <c r="J19"/>
  <c r="J17"/>
  <c r="E17"/>
  <c r="F124"/>
  <c r="J16"/>
  <c r="J14"/>
  <c r="J122"/>
  <c r="E7"/>
  <c r="E116"/>
  <c i="6" r="J37"/>
  <c r="J36"/>
  <c i="1" r="AY99"/>
  <c i="6" r="J35"/>
  <c i="1" r="AX99"/>
  <c i="6"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89"/>
  <c r="E7"/>
  <c r="E115"/>
  <c i="5" r="J37"/>
  <c r="J36"/>
  <c i="1" r="AY98"/>
  <c i="5" r="J35"/>
  <c i="1" r="AX98"/>
  <c i="5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4" r="J37"/>
  <c r="J36"/>
  <c i="1" r="AY97"/>
  <c i="4" r="J35"/>
  <c i="1" r="AX97"/>
  <c i="4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115"/>
  <c i="3" r="J37"/>
  <c r="J36"/>
  <c i="1" r="AY96"/>
  <c i="3" r="J35"/>
  <c i="1" r="AX96"/>
  <c i="3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92"/>
  <c r="J17"/>
  <c r="J15"/>
  <c r="E15"/>
  <c r="F121"/>
  <c r="J14"/>
  <c r="J12"/>
  <c r="J119"/>
  <c r="E7"/>
  <c r="E115"/>
  <c i="2" r="J37"/>
  <c r="J36"/>
  <c i="1" r="AY95"/>
  <c i="2" r="J35"/>
  <c i="1" r="AX95"/>
  <c i="2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115"/>
  <c i="1" r="L90"/>
  <c r="AM90"/>
  <c r="AM89"/>
  <c r="L89"/>
  <c r="AM87"/>
  <c r="L87"/>
  <c r="L85"/>
  <c r="L84"/>
  <c i="9" r="J126"/>
  <c r="BK125"/>
  <c r="J124"/>
  <c r="BK123"/>
  <c i="8" r="J157"/>
  <c r="J154"/>
  <c r="BK153"/>
  <c r="J152"/>
  <c r="BK148"/>
  <c r="BK147"/>
  <c r="BK143"/>
  <c r="J141"/>
  <c r="BK139"/>
  <c r="BK137"/>
  <c r="J136"/>
  <c r="BK132"/>
  <c r="BK130"/>
  <c i="7" r="BK161"/>
  <c r="BK160"/>
  <c r="J159"/>
  <c r="J156"/>
  <c r="J155"/>
  <c r="BK153"/>
  <c r="BK150"/>
  <c r="J147"/>
  <c r="BK146"/>
  <c r="BK144"/>
  <c r="J143"/>
  <c r="J140"/>
  <c r="J137"/>
  <c r="BK136"/>
  <c r="J134"/>
  <c r="BK133"/>
  <c r="J132"/>
  <c i="6" r="J185"/>
  <c r="J181"/>
  <c r="J180"/>
  <c r="BK179"/>
  <c r="J174"/>
  <c r="BK172"/>
  <c r="BK171"/>
  <c r="J170"/>
  <c r="J168"/>
  <c r="J165"/>
  <c r="BK164"/>
  <c r="J162"/>
  <c r="BK160"/>
  <c r="J157"/>
  <c r="BK156"/>
  <c r="J152"/>
  <c r="J151"/>
  <c r="BK149"/>
  <c r="BK144"/>
  <c r="BK141"/>
  <c r="BK140"/>
  <c r="BK138"/>
  <c r="J137"/>
  <c r="J136"/>
  <c r="BK132"/>
  <c r="J131"/>
  <c i="5" r="BK176"/>
  <c r="J174"/>
  <c r="J173"/>
  <c r="J170"/>
  <c r="BK168"/>
  <c r="BK167"/>
  <c r="J165"/>
  <c r="J162"/>
  <c r="BK159"/>
  <c r="BK155"/>
  <c r="J152"/>
  <c r="BK151"/>
  <c r="BK149"/>
  <c r="BK146"/>
  <c r="BK141"/>
  <c r="BK140"/>
  <c r="BK137"/>
  <c r="BK136"/>
  <c r="J135"/>
  <c r="BK134"/>
  <c r="BK133"/>
  <c r="J132"/>
  <c r="J130"/>
  <c i="4" r="BK171"/>
  <c r="BK170"/>
  <c r="BK169"/>
  <c r="J163"/>
  <c r="BK162"/>
  <c r="BK160"/>
  <c r="J157"/>
  <c r="BK155"/>
  <c r="J154"/>
  <c r="J153"/>
  <c r="J151"/>
  <c r="J146"/>
  <c r="BK144"/>
  <c r="J143"/>
  <c r="J142"/>
  <c r="BK135"/>
  <c r="J134"/>
  <c r="BK133"/>
  <c r="BK132"/>
  <c r="BK131"/>
  <c r="BK130"/>
  <c r="J129"/>
  <c i="3" r="BK174"/>
  <c r="BK173"/>
  <c r="BK172"/>
  <c r="J171"/>
  <c r="J167"/>
  <c r="J165"/>
  <c r="BK162"/>
  <c r="J156"/>
  <c r="BK154"/>
  <c r="BK153"/>
  <c r="J151"/>
  <c r="J150"/>
  <c r="BK149"/>
  <c r="BK143"/>
  <c r="BK141"/>
  <c r="BK136"/>
  <c r="J135"/>
  <c r="J134"/>
  <c r="J132"/>
  <c r="BK131"/>
  <c r="J130"/>
  <c r="J129"/>
  <c i="2" r="BK176"/>
  <c r="BK175"/>
  <c r="BK170"/>
  <c r="J169"/>
  <c r="J168"/>
  <c r="BK165"/>
  <c r="BK161"/>
  <c r="J157"/>
  <c r="BK156"/>
  <c r="BK153"/>
  <c r="BK152"/>
  <c r="J147"/>
  <c r="BK146"/>
  <c r="J144"/>
  <c r="J141"/>
  <c r="BK136"/>
  <c r="BK135"/>
  <c r="BK131"/>
  <c r="J128"/>
  <c i="1" r="AS100"/>
  <c i="9" r="BK129"/>
  <c r="J129"/>
  <c r="BK128"/>
  <c r="J128"/>
  <c r="BK127"/>
  <c r="J127"/>
  <c r="BK126"/>
  <c r="J125"/>
  <c r="BK124"/>
  <c r="J123"/>
  <c i="8" r="BK156"/>
  <c r="BK154"/>
  <c r="BK149"/>
  <c r="J148"/>
  <c r="J146"/>
  <c r="BK145"/>
  <c r="BK142"/>
  <c r="J140"/>
  <c r="J139"/>
  <c r="J134"/>
  <c r="BK133"/>
  <c r="J132"/>
  <c r="J130"/>
  <c i="7" r="BK169"/>
  <c r="BK167"/>
  <c r="J167"/>
  <c r="J166"/>
  <c r="J165"/>
  <c r="J162"/>
  <c r="J161"/>
  <c r="BK159"/>
  <c r="J158"/>
  <c r="J157"/>
  <c r="J153"/>
  <c r="BK152"/>
  <c r="J150"/>
  <c r="BK148"/>
  <c r="BK143"/>
  <c r="J142"/>
  <c r="BK140"/>
  <c r="BK139"/>
  <c r="BK138"/>
  <c r="BK137"/>
  <c r="J136"/>
  <c r="BK135"/>
  <c r="BK131"/>
  <c i="6" r="BK185"/>
  <c r="BK184"/>
  <c r="BK183"/>
  <c r="BK182"/>
  <c r="J182"/>
  <c r="BK178"/>
  <c r="BK176"/>
  <c r="BK174"/>
  <c r="J169"/>
  <c r="BK163"/>
  <c r="J160"/>
  <c r="BK158"/>
  <c r="BK155"/>
  <c r="J154"/>
  <c r="BK148"/>
  <c r="J147"/>
  <c r="BK146"/>
  <c r="J145"/>
  <c r="BK143"/>
  <c r="J135"/>
  <c r="BK134"/>
  <c r="BK133"/>
  <c r="J132"/>
  <c r="BK129"/>
  <c i="5" r="J175"/>
  <c r="BK171"/>
  <c r="BK170"/>
  <c r="BK162"/>
  <c r="BK161"/>
  <c r="J156"/>
  <c r="J154"/>
  <c r="BK152"/>
  <c r="J144"/>
  <c r="J139"/>
  <c r="BK135"/>
  <c r="J133"/>
  <c r="BK132"/>
  <c r="BK131"/>
  <c i="4" r="BK173"/>
  <c r="J172"/>
  <c r="J171"/>
  <c r="BK168"/>
  <c r="J167"/>
  <c r="J165"/>
  <c r="BK163"/>
  <c r="BK156"/>
  <c r="J155"/>
  <c r="BK152"/>
  <c r="J149"/>
  <c r="BK148"/>
  <c r="BK146"/>
  <c r="J145"/>
  <c r="J140"/>
  <c r="J139"/>
  <c r="J137"/>
  <c r="J136"/>
  <c r="J133"/>
  <c r="J131"/>
  <c r="J130"/>
  <c r="J128"/>
  <c i="3" r="BK176"/>
  <c r="BK175"/>
  <c r="BK171"/>
  <c r="J170"/>
  <c r="BK169"/>
  <c r="BK165"/>
  <c r="BK163"/>
  <c r="J159"/>
  <c r="BK155"/>
  <c r="BK152"/>
  <c r="BK151"/>
  <c r="J146"/>
  <c r="BK145"/>
  <c r="J144"/>
  <c r="BK139"/>
  <c r="BK135"/>
  <c i="2" r="BK177"/>
  <c r="J175"/>
  <c r="BK173"/>
  <c r="BK168"/>
  <c r="BK164"/>
  <c r="BK160"/>
  <c r="J156"/>
  <c r="BK155"/>
  <c r="J154"/>
  <c r="J153"/>
  <c r="BK149"/>
  <c r="BK148"/>
  <c r="BK145"/>
  <c r="BK144"/>
  <c r="BK142"/>
  <c r="J140"/>
  <c r="BK138"/>
  <c r="J135"/>
  <c r="BK134"/>
  <c r="BK133"/>
  <c r="J132"/>
  <c i="9" r="J36"/>
  <c i="8" r="BK157"/>
  <c r="J156"/>
  <c r="J153"/>
  <c r="BK152"/>
  <c r="J149"/>
  <c r="J147"/>
  <c r="BK146"/>
  <c r="J143"/>
  <c r="J142"/>
  <c r="BK141"/>
  <c r="BK136"/>
  <c r="BK135"/>
  <c r="BK134"/>
  <c r="BK131"/>
  <c i="7" r="J169"/>
  <c r="BK166"/>
  <c r="BK165"/>
  <c r="BK162"/>
  <c r="J160"/>
  <c r="BK158"/>
  <c r="BK156"/>
  <c r="BK155"/>
  <c r="J152"/>
  <c r="J151"/>
  <c r="J149"/>
  <c r="BK142"/>
  <c r="J138"/>
  <c r="BK134"/>
  <c r="BK132"/>
  <c r="J131"/>
  <c i="6" r="BK181"/>
  <c r="BK180"/>
  <c r="J179"/>
  <c r="J176"/>
  <c r="J172"/>
  <c r="J171"/>
  <c r="BK170"/>
  <c r="BK169"/>
  <c r="J164"/>
  <c r="BK161"/>
  <c r="BK157"/>
  <c r="J156"/>
  <c r="J155"/>
  <c r="BK153"/>
  <c r="BK152"/>
  <c r="BK151"/>
  <c r="J150"/>
  <c r="BK147"/>
  <c r="J146"/>
  <c r="BK145"/>
  <c r="J144"/>
  <c r="J143"/>
  <c r="J142"/>
  <c r="J140"/>
  <c r="J138"/>
  <c r="BK137"/>
  <c r="BK135"/>
  <c r="J134"/>
  <c r="BK130"/>
  <c r="J129"/>
  <c r="J128"/>
  <c i="5" r="BK175"/>
  <c r="BK174"/>
  <c r="BK173"/>
  <c r="J172"/>
  <c r="J171"/>
  <c r="J168"/>
  <c r="J164"/>
  <c r="J161"/>
  <c r="J159"/>
  <c r="BK156"/>
  <c r="J151"/>
  <c r="BK150"/>
  <c r="J148"/>
  <c r="BK147"/>
  <c r="BK144"/>
  <c r="BK143"/>
  <c r="J142"/>
  <c r="J141"/>
  <c r="J140"/>
  <c r="J134"/>
  <c r="J131"/>
  <c i="4" r="J168"/>
  <c r="BK153"/>
  <c r="J152"/>
  <c r="BK151"/>
  <c r="BK149"/>
  <c r="J148"/>
  <c r="BK147"/>
  <c r="BK145"/>
  <c r="J144"/>
  <c r="BK141"/>
  <c r="BK140"/>
  <c r="BK139"/>
  <c r="BK137"/>
  <c r="J135"/>
  <c r="BK134"/>
  <c r="BK129"/>
  <c i="3" r="J175"/>
  <c r="J174"/>
  <c r="J173"/>
  <c r="J172"/>
  <c r="BK170"/>
  <c r="J169"/>
  <c r="BK167"/>
  <c r="BK164"/>
  <c r="J163"/>
  <c r="J162"/>
  <c r="BK161"/>
  <c r="J153"/>
  <c r="BK150"/>
  <c r="J149"/>
  <c r="J147"/>
  <c r="BK146"/>
  <c r="J143"/>
  <c r="J142"/>
  <c r="J139"/>
  <c r="J138"/>
  <c r="BK137"/>
  <c r="J133"/>
  <c r="BK132"/>
  <c r="BK129"/>
  <c r="BK128"/>
  <c i="2" r="J176"/>
  <c r="BK171"/>
  <c r="J170"/>
  <c r="BK167"/>
  <c r="J165"/>
  <c r="J164"/>
  <c r="BK159"/>
  <c r="J158"/>
  <c r="J155"/>
  <c r="BK154"/>
  <c r="J152"/>
  <c r="BK150"/>
  <c r="J149"/>
  <c r="BK143"/>
  <c r="J142"/>
  <c r="BK140"/>
  <c r="J138"/>
  <c r="BK137"/>
  <c r="J134"/>
  <c r="J133"/>
  <c r="J131"/>
  <c r="BK130"/>
  <c r="J129"/>
  <c i="8" r="J145"/>
  <c r="BK140"/>
  <c r="J137"/>
  <c r="J135"/>
  <c r="J133"/>
  <c r="J131"/>
  <c i="7" r="BK157"/>
  <c r="BK151"/>
  <c r="BK149"/>
  <c r="J148"/>
  <c r="BK147"/>
  <c r="J146"/>
  <c r="J144"/>
  <c r="J139"/>
  <c r="J135"/>
  <c r="J133"/>
  <c i="6" r="J184"/>
  <c r="J183"/>
  <c r="J178"/>
  <c r="BK168"/>
  <c r="BK165"/>
  <c r="J163"/>
  <c r="BK162"/>
  <c r="J161"/>
  <c r="J158"/>
  <c r="BK154"/>
  <c r="J153"/>
  <c r="BK150"/>
  <c r="J149"/>
  <c r="J148"/>
  <c r="BK142"/>
  <c r="J141"/>
  <c r="BK136"/>
  <c r="J133"/>
  <c r="BK131"/>
  <c r="J130"/>
  <c r="BK128"/>
  <c i="5" r="J176"/>
  <c r="BK172"/>
  <c r="J167"/>
  <c r="BK165"/>
  <c r="BK164"/>
  <c r="J155"/>
  <c r="BK154"/>
  <c r="J150"/>
  <c r="J149"/>
  <c r="BK148"/>
  <c r="J147"/>
  <c r="J146"/>
  <c r="J143"/>
  <c r="BK142"/>
  <c r="BK139"/>
  <c r="J137"/>
  <c r="J136"/>
  <c r="BK130"/>
  <c i="4" r="J173"/>
  <c r="BK172"/>
  <c r="J170"/>
  <c r="J169"/>
  <c r="BK167"/>
  <c r="BK165"/>
  <c r="J162"/>
  <c r="J160"/>
  <c r="BK157"/>
  <c r="J156"/>
  <c r="BK154"/>
  <c r="J147"/>
  <c r="BK143"/>
  <c r="BK142"/>
  <c r="J141"/>
  <c r="BK136"/>
  <c r="J132"/>
  <c r="BK128"/>
  <c i="3" r="J176"/>
  <c r="J164"/>
  <c r="J161"/>
  <c r="BK159"/>
  <c r="BK156"/>
  <c r="J155"/>
  <c r="J154"/>
  <c r="J152"/>
  <c r="BK147"/>
  <c r="J145"/>
  <c r="BK144"/>
  <c r="BK142"/>
  <c r="J141"/>
  <c r="BK138"/>
  <c r="J137"/>
  <c r="J136"/>
  <c r="BK134"/>
  <c r="BK133"/>
  <c r="J131"/>
  <c r="BK130"/>
  <c r="J128"/>
  <c i="2" r="J177"/>
  <c r="J173"/>
  <c r="J171"/>
  <c r="BK169"/>
  <c r="J167"/>
  <c r="J161"/>
  <c r="J160"/>
  <c r="J159"/>
  <c r="BK158"/>
  <c r="BK157"/>
  <c r="J150"/>
  <c r="J148"/>
  <c r="BK147"/>
  <c r="J146"/>
  <c r="J145"/>
  <c r="J143"/>
  <c r="BK141"/>
  <c r="J137"/>
  <c r="J136"/>
  <c r="BK132"/>
  <c r="J130"/>
  <c r="BK129"/>
  <c r="BK128"/>
  <c l="1" r="T127"/>
  <c r="P139"/>
  <c r="P151"/>
  <c r="T163"/>
  <c r="T166"/>
  <c r="BK174"/>
  <c r="J174"/>
  <c r="J105"/>
  <c i="3" r="P127"/>
  <c r="P140"/>
  <c r="R148"/>
  <c r="R160"/>
  <c r="R157"/>
  <c r="T168"/>
  <c i="4" r="T127"/>
  <c r="T138"/>
  <c r="T150"/>
  <c r="P161"/>
  <c r="P158"/>
  <c r="R166"/>
  <c i="5" r="R129"/>
  <c r="T145"/>
  <c r="T138"/>
  <c r="R153"/>
  <c r="R160"/>
  <c r="R157"/>
  <c r="BK166"/>
  <c r="J166"/>
  <c r="J106"/>
  <c r="BK169"/>
  <c r="J169"/>
  <c r="J107"/>
  <c i="6" r="R177"/>
  <c i="7" r="R130"/>
  <c r="P141"/>
  <c r="P145"/>
  <c r="P154"/>
  <c r="R164"/>
  <c r="R163"/>
  <c i="2" r="P127"/>
  <c r="P126"/>
  <c r="T139"/>
  <c r="T151"/>
  <c r="BK166"/>
  <c r="J166"/>
  <c r="J103"/>
  <c r="R174"/>
  <c i="3" r="T127"/>
  <c r="T126"/>
  <c r="T140"/>
  <c r="T148"/>
  <c r="T160"/>
  <c r="T157"/>
  <c r="R168"/>
  <c i="4" r="R127"/>
  <c r="P138"/>
  <c r="P150"/>
  <c r="BK161"/>
  <c r="J161"/>
  <c r="J103"/>
  <c r="T166"/>
  <c i="5" r="P129"/>
  <c r="P145"/>
  <c r="P138"/>
  <c r="P153"/>
  <c r="BK160"/>
  <c r="J160"/>
  <c r="J104"/>
  <c r="P160"/>
  <c r="P157"/>
  <c r="P163"/>
  <c r="P166"/>
  <c r="P169"/>
  <c i="6" r="BK127"/>
  <c r="J127"/>
  <c r="J98"/>
  <c r="R127"/>
  <c r="R139"/>
  <c r="T159"/>
  <c r="P167"/>
  <c r="P166"/>
  <c r="BK177"/>
  <c r="J177"/>
  <c r="J105"/>
  <c i="7" r="T130"/>
  <c r="R141"/>
  <c r="R145"/>
  <c r="T154"/>
  <c r="P164"/>
  <c r="P163"/>
  <c i="8" r="T129"/>
  <c r="T138"/>
  <c i="2" r="R127"/>
  <c r="R139"/>
  <c r="R151"/>
  <c r="P163"/>
  <c r="P162"/>
  <c r="P166"/>
  <c r="T174"/>
  <c i="3" r="R127"/>
  <c r="R126"/>
  <c r="R140"/>
  <c r="P148"/>
  <c r="P160"/>
  <c r="P157"/>
  <c r="P168"/>
  <c i="4" r="P127"/>
  <c r="P126"/>
  <c r="R138"/>
  <c r="R150"/>
  <c r="R161"/>
  <c r="R158"/>
  <c r="P166"/>
  <c i="5" r="T129"/>
  <c r="BK145"/>
  <c r="J145"/>
  <c r="J100"/>
  <c r="BK153"/>
  <c r="J153"/>
  <c r="J101"/>
  <c r="BK163"/>
  <c r="J163"/>
  <c r="J105"/>
  <c r="R163"/>
  <c r="R166"/>
  <c r="T169"/>
  <c i="6" r="T127"/>
  <c r="P139"/>
  <c r="BK159"/>
  <c r="J159"/>
  <c r="J100"/>
  <c r="P159"/>
  <c r="BK167"/>
  <c r="J167"/>
  <c r="J102"/>
  <c r="T167"/>
  <c r="T166"/>
  <c r="P177"/>
  <c i="7" r="P130"/>
  <c r="P129"/>
  <c r="P128"/>
  <c i="1" r="AU101"/>
  <c i="7" r="BK145"/>
  <c r="J145"/>
  <c r="J102"/>
  <c r="BK154"/>
  <c r="J154"/>
  <c r="J103"/>
  <c r="BK164"/>
  <c r="J164"/>
  <c r="J105"/>
  <c i="8" r="P129"/>
  <c r="BK138"/>
  <c r="J138"/>
  <c r="J101"/>
  <c r="P138"/>
  <c r="BK144"/>
  <c r="J144"/>
  <c r="J102"/>
  <c r="R144"/>
  <c r="P151"/>
  <c r="P150"/>
  <c r="T151"/>
  <c r="T150"/>
  <c r="T155"/>
  <c i="9" r="BK122"/>
  <c r="J122"/>
  <c r="J99"/>
  <c r="P122"/>
  <c r="P121"/>
  <c i="1" r="AU103"/>
  <c i="9" r="R122"/>
  <c r="R121"/>
  <c i="2" r="BK127"/>
  <c r="J127"/>
  <c r="J98"/>
  <c r="BK139"/>
  <c r="J139"/>
  <c r="J99"/>
  <c r="BK151"/>
  <c r="J151"/>
  <c r="J100"/>
  <c r="BK163"/>
  <c r="J163"/>
  <c r="J102"/>
  <c r="R163"/>
  <c r="R166"/>
  <c r="P174"/>
  <c i="3" r="BK127"/>
  <c r="J127"/>
  <c r="J98"/>
  <c r="BK140"/>
  <c r="J140"/>
  <c r="J99"/>
  <c r="BK148"/>
  <c r="J148"/>
  <c r="J100"/>
  <c r="BK160"/>
  <c r="J160"/>
  <c r="J103"/>
  <c r="BK168"/>
  <c r="J168"/>
  <c r="J105"/>
  <c i="4" r="BK127"/>
  <c r="J127"/>
  <c r="J98"/>
  <c r="BK138"/>
  <c r="J138"/>
  <c r="J99"/>
  <c r="BK150"/>
  <c r="J150"/>
  <c r="J100"/>
  <c r="T161"/>
  <c r="T158"/>
  <c r="BK166"/>
  <c r="J166"/>
  <c r="J105"/>
  <c i="5" r="BK129"/>
  <c r="J129"/>
  <c r="J98"/>
  <c r="R145"/>
  <c r="R138"/>
  <c r="T153"/>
  <c r="T160"/>
  <c r="T157"/>
  <c r="T163"/>
  <c r="T166"/>
  <c r="R169"/>
  <c i="6" r="P127"/>
  <c r="P126"/>
  <c r="P125"/>
  <c i="1" r="AU99"/>
  <c i="6" r="BK139"/>
  <c r="J139"/>
  <c r="J99"/>
  <c r="T139"/>
  <c r="R159"/>
  <c r="R167"/>
  <c r="R166"/>
  <c r="T177"/>
  <c i="7" r="BK130"/>
  <c r="J130"/>
  <c r="J100"/>
  <c r="BK141"/>
  <c r="J141"/>
  <c r="J101"/>
  <c r="T141"/>
  <c r="T145"/>
  <c r="R154"/>
  <c r="T164"/>
  <c r="T163"/>
  <c i="8" r="BK129"/>
  <c r="BK128"/>
  <c r="R129"/>
  <c r="R138"/>
  <c r="P144"/>
  <c r="T144"/>
  <c r="BK151"/>
  <c r="J151"/>
  <c r="J104"/>
  <c r="R151"/>
  <c r="BK155"/>
  <c r="J155"/>
  <c r="J105"/>
  <c r="R155"/>
  <c i="9" r="T122"/>
  <c r="T121"/>
  <c i="2" r="J92"/>
  <c r="F121"/>
  <c r="BE137"/>
  <c r="BE138"/>
  <c r="BE140"/>
  <c r="BE143"/>
  <c r="BE148"/>
  <c r="BE149"/>
  <c r="BE152"/>
  <c r="BE153"/>
  <c r="BE154"/>
  <c r="BE167"/>
  <c i="3" r="J91"/>
  <c r="F122"/>
  <c r="BE131"/>
  <c r="BE139"/>
  <c r="BE145"/>
  <c r="BE152"/>
  <c r="BE153"/>
  <c r="BE162"/>
  <c r="BE164"/>
  <c r="BE165"/>
  <c r="BE170"/>
  <c i="4" r="J92"/>
  <c r="F121"/>
  <c r="BE135"/>
  <c r="BE139"/>
  <c r="BE144"/>
  <c r="BE151"/>
  <c r="BE163"/>
  <c i="5" r="E85"/>
  <c r="BE132"/>
  <c r="BE133"/>
  <c r="BE140"/>
  <c r="BE150"/>
  <c r="BE151"/>
  <c r="BE152"/>
  <c r="BE155"/>
  <c r="BE159"/>
  <c r="BE170"/>
  <c r="BE174"/>
  <c r="BE175"/>
  <c i="6" r="J92"/>
  <c r="J119"/>
  <c r="BE137"/>
  <c r="BE138"/>
  <c r="BE144"/>
  <c r="BE151"/>
  <c r="BE155"/>
  <c r="BE163"/>
  <c r="BE164"/>
  <c r="BE169"/>
  <c r="BE171"/>
  <c r="BE179"/>
  <c r="BE181"/>
  <c r="BK175"/>
  <c r="J175"/>
  <c r="J104"/>
  <c i="7" r="E85"/>
  <c r="F94"/>
  <c r="J124"/>
  <c r="BE131"/>
  <c r="BE136"/>
  <c r="BE137"/>
  <c r="BE140"/>
  <c r="BE152"/>
  <c r="BE155"/>
  <c r="BE158"/>
  <c i="8" r="J94"/>
  <c r="J123"/>
  <c r="BE132"/>
  <c r="BE133"/>
  <c r="BE137"/>
  <c r="BE141"/>
  <c r="BE142"/>
  <c i="2" r="E85"/>
  <c r="J89"/>
  <c r="F122"/>
  <c r="BE134"/>
  <c r="BE135"/>
  <c r="BE144"/>
  <c r="BE145"/>
  <c r="BE155"/>
  <c r="BE156"/>
  <c r="BE160"/>
  <c r="BE161"/>
  <c r="BE168"/>
  <c r="BE173"/>
  <c r="BE177"/>
  <c i="3" r="J89"/>
  <c r="BE133"/>
  <c r="BE134"/>
  <c r="BE135"/>
  <c r="BE143"/>
  <c r="BE144"/>
  <c r="BE154"/>
  <c r="BE155"/>
  <c r="BE156"/>
  <c r="BE171"/>
  <c i="4" r="J89"/>
  <c r="J91"/>
  <c r="BE130"/>
  <c r="BE131"/>
  <c r="BE132"/>
  <c r="BE142"/>
  <c r="BE152"/>
  <c r="BE154"/>
  <c r="BE157"/>
  <c r="BE162"/>
  <c r="BE167"/>
  <c r="BE168"/>
  <c r="BE170"/>
  <c r="BE171"/>
  <c r="BK164"/>
  <c r="J164"/>
  <c r="J104"/>
  <c i="5" r="F92"/>
  <c r="J121"/>
  <c r="BE131"/>
  <c r="BE134"/>
  <c r="BE135"/>
  <c r="BE137"/>
  <c r="BE148"/>
  <c r="BE154"/>
  <c r="BE161"/>
  <c r="BE165"/>
  <c r="BE168"/>
  <c r="BE176"/>
  <c i="6" r="E85"/>
  <c r="J91"/>
  <c r="F121"/>
  <c r="BE128"/>
  <c r="BE131"/>
  <c r="BE132"/>
  <c r="BE136"/>
  <c r="BE140"/>
  <c r="BE148"/>
  <c r="BE176"/>
  <c r="BK173"/>
  <c r="J173"/>
  <c r="J103"/>
  <c i="7" r="J91"/>
  <c r="J94"/>
  <c r="BE133"/>
  <c r="BE134"/>
  <c r="BE135"/>
  <c r="BE139"/>
  <c r="BE143"/>
  <c r="BE144"/>
  <c r="BE146"/>
  <c r="BE148"/>
  <c r="BE153"/>
  <c r="BE159"/>
  <c r="BE160"/>
  <c r="BE162"/>
  <c r="BE166"/>
  <c r="BE167"/>
  <c i="8" r="E85"/>
  <c r="J91"/>
  <c r="F123"/>
  <c r="BE147"/>
  <c r="BE149"/>
  <c r="BE154"/>
  <c r="BE156"/>
  <c i="2" r="BE128"/>
  <c r="BE129"/>
  <c r="BE130"/>
  <c r="BE131"/>
  <c r="BE136"/>
  <c r="BE146"/>
  <c r="BE150"/>
  <c r="BE157"/>
  <c r="BE164"/>
  <c r="BE165"/>
  <c r="BE169"/>
  <c r="BE170"/>
  <c r="BE175"/>
  <c r="BE176"/>
  <c r="BK172"/>
  <c r="J172"/>
  <c r="J104"/>
  <c i="3" r="E85"/>
  <c r="F91"/>
  <c r="J122"/>
  <c r="BE129"/>
  <c r="BE130"/>
  <c r="BE136"/>
  <c r="BE137"/>
  <c r="BE141"/>
  <c r="BE142"/>
  <c r="BE146"/>
  <c r="BE147"/>
  <c r="BE149"/>
  <c r="BE161"/>
  <c r="BE167"/>
  <c r="BE172"/>
  <c r="BE173"/>
  <c r="BE176"/>
  <c r="BK158"/>
  <c i="4" r="E85"/>
  <c r="F92"/>
  <c r="BE129"/>
  <c r="BE133"/>
  <c r="BE134"/>
  <c r="BE141"/>
  <c r="BE143"/>
  <c r="BE147"/>
  <c r="BE149"/>
  <c r="BE153"/>
  <c r="BE155"/>
  <c r="BE160"/>
  <c r="BE169"/>
  <c r="BE173"/>
  <c i="5" r="BE130"/>
  <c r="BE136"/>
  <c r="BE139"/>
  <c r="BE141"/>
  <c r="BE142"/>
  <c r="BE144"/>
  <c r="BE146"/>
  <c r="BE149"/>
  <c r="BE156"/>
  <c r="BE164"/>
  <c r="BE167"/>
  <c r="BE172"/>
  <c r="BE173"/>
  <c r="BK158"/>
  <c r="BK157"/>
  <c r="J157"/>
  <c r="J102"/>
  <c i="6" r="BE129"/>
  <c r="BE135"/>
  <c r="BE141"/>
  <c r="BE143"/>
  <c r="BE149"/>
  <c r="BE150"/>
  <c r="BE152"/>
  <c r="BE154"/>
  <c r="BE156"/>
  <c r="BE157"/>
  <c r="BE160"/>
  <c r="BE165"/>
  <c r="BE170"/>
  <c r="BE172"/>
  <c r="BE178"/>
  <c r="BE180"/>
  <c r="BE182"/>
  <c i="7" r="BE132"/>
  <c r="BE149"/>
  <c r="BE150"/>
  <c r="BE161"/>
  <c r="BE165"/>
  <c r="BE169"/>
  <c i="8" r="F124"/>
  <c r="BE130"/>
  <c r="BE135"/>
  <c r="BE136"/>
  <c r="BE140"/>
  <c r="BE143"/>
  <c r="BE148"/>
  <c r="BE153"/>
  <c i="9" r="E85"/>
  <c r="J91"/>
  <c r="J93"/>
  <c r="F94"/>
  <c r="J118"/>
  <c r="BE123"/>
  <c r="BE124"/>
  <c r="BE125"/>
  <c r="BE126"/>
  <c r="BE127"/>
  <c r="BE128"/>
  <c r="BE129"/>
  <c i="1" r="AW103"/>
  <c i="2" r="J91"/>
  <c r="BE132"/>
  <c r="BE133"/>
  <c r="BE141"/>
  <c r="BE142"/>
  <c r="BE147"/>
  <c r="BE158"/>
  <c r="BE159"/>
  <c r="BE171"/>
  <c i="3" r="BE128"/>
  <c r="BE132"/>
  <c r="BE138"/>
  <c r="BE150"/>
  <c r="BE151"/>
  <c r="BE159"/>
  <c r="BE163"/>
  <c r="BE169"/>
  <c r="BE174"/>
  <c r="BE175"/>
  <c r="BK166"/>
  <c r="J166"/>
  <c r="J104"/>
  <c i="4" r="BE128"/>
  <c r="BE136"/>
  <c r="BE137"/>
  <c r="BE140"/>
  <c r="BE145"/>
  <c r="BE146"/>
  <c r="BE148"/>
  <c r="BE156"/>
  <c r="BE165"/>
  <c r="BE172"/>
  <c r="BK159"/>
  <c r="BK158"/>
  <c r="J158"/>
  <c r="J101"/>
  <c i="5" r="BE143"/>
  <c r="BE147"/>
  <c r="BE162"/>
  <c r="BE171"/>
  <c r="BK138"/>
  <c r="J138"/>
  <c r="J99"/>
  <c i="6" r="F92"/>
  <c r="BE130"/>
  <c r="BE133"/>
  <c r="BE134"/>
  <c r="BE142"/>
  <c r="BE145"/>
  <c r="BE146"/>
  <c r="BE147"/>
  <c r="BE153"/>
  <c r="BE158"/>
  <c r="BE161"/>
  <c r="BE162"/>
  <c r="BE168"/>
  <c r="BE174"/>
  <c r="BE183"/>
  <c r="BE184"/>
  <c r="BE185"/>
  <c i="7" r="F93"/>
  <c r="BE138"/>
  <c r="BE142"/>
  <c r="BE147"/>
  <c r="BE151"/>
  <c r="BE156"/>
  <c r="BE157"/>
  <c r="BK168"/>
  <c r="J168"/>
  <c r="J106"/>
  <c i="8" r="BE131"/>
  <c r="BE134"/>
  <c r="BE139"/>
  <c r="BE145"/>
  <c r="BE146"/>
  <c r="BE152"/>
  <c r="BE157"/>
  <c i="9" r="F93"/>
  <c i="4" r="F34"/>
  <c i="1" r="BA97"/>
  <c i="5" r="J34"/>
  <c i="1" r="AW98"/>
  <c i="7" r="J36"/>
  <c i="1" r="AW101"/>
  <c i="4" r="J34"/>
  <c i="1" r="AW97"/>
  <c i="5" r="F37"/>
  <c i="1" r="BD98"/>
  <c i="8" r="F38"/>
  <c i="1" r="BC102"/>
  <c i="9" r="F38"/>
  <c i="1" r="BC103"/>
  <c i="4" r="F36"/>
  <c i="1" r="BC97"/>
  <c i="8" r="F36"/>
  <c i="1" r="BA102"/>
  <c i="2" r="F36"/>
  <c i="1" r="BC95"/>
  <c i="4" r="F37"/>
  <c i="1" r="BD97"/>
  <c i="7" r="F38"/>
  <c i="1" r="BC101"/>
  <c i="8" r="F37"/>
  <c i="1" r="BB102"/>
  <c i="8" r="J36"/>
  <c i="1" r="AW102"/>
  <c i="9" r="F39"/>
  <c i="1" r="BD103"/>
  <c i="5" r="F36"/>
  <c i="1" r="BC98"/>
  <c i="7" r="F39"/>
  <c i="1" r="BD101"/>
  <c i="3" r="F34"/>
  <c i="1" r="BA96"/>
  <c i="2" r="F37"/>
  <c i="1" r="BD95"/>
  <c i="4" r="F35"/>
  <c i="1" r="BB97"/>
  <c i="6" r="F35"/>
  <c i="1" r="BB99"/>
  <c i="2" r="F35"/>
  <c i="1" r="BB95"/>
  <c i="6" r="F36"/>
  <c i="1" r="BC99"/>
  <c i="9" r="F37"/>
  <c i="1" r="BB103"/>
  <c i="6" r="F34"/>
  <c i="1" r="BA99"/>
  <c i="7" r="F36"/>
  <c i="1" r="BA101"/>
  <c i="3" r="F37"/>
  <c i="1" r="BD96"/>
  <c i="5" r="F35"/>
  <c i="1" r="BB98"/>
  <c i="2" r="F34"/>
  <c i="1" r="BA95"/>
  <c i="3" r="F35"/>
  <c i="1" r="BB96"/>
  <c i="3" r="J34"/>
  <c i="1" r="AW96"/>
  <c i="5" r="F34"/>
  <c i="1" r="BA98"/>
  <c i="6" r="J34"/>
  <c i="1" r="AW99"/>
  <c i="7" r="F37"/>
  <c i="1" r="BB101"/>
  <c i="9" r="F36"/>
  <c i="1" r="BA103"/>
  <c i="2" r="J34"/>
  <c i="1" r="AW95"/>
  <c i="3" r="F36"/>
  <c i="1" r="BC96"/>
  <c i="6" r="F37"/>
  <c i="1" r="BD99"/>
  <c i="8" r="F39"/>
  <c i="1" r="BD102"/>
  <c r="AS94"/>
  <c i="2" l="1" r="R126"/>
  <c i="8" r="T128"/>
  <c r="T127"/>
  <c i="7" r="T129"/>
  <c r="T128"/>
  <c i="6" r="R126"/>
  <c r="R125"/>
  <c i="3" r="BK157"/>
  <c r="J157"/>
  <c r="J101"/>
  <c i="8" r="R150"/>
  <c r="P128"/>
  <c r="P127"/>
  <c i="1" r="AU102"/>
  <c i="4" r="P125"/>
  <c i="1" r="AU97"/>
  <c i="5" r="P128"/>
  <c r="P127"/>
  <c i="1" r="AU98"/>
  <c i="5" r="R128"/>
  <c r="R127"/>
  <c i="4" r="T126"/>
  <c r="T125"/>
  <c i="8" r="R128"/>
  <c r="R127"/>
  <c i="2" r="R162"/>
  <c i="6" r="T126"/>
  <c r="T125"/>
  <c i="5" r="T128"/>
  <c r="T127"/>
  <c i="3" r="R125"/>
  <c i="4" r="R126"/>
  <c r="R125"/>
  <c i="3" r="T125"/>
  <c i="2" r="P125"/>
  <c i="1" r="AU95"/>
  <c i="7" r="R129"/>
  <c r="R128"/>
  <c i="3" r="P126"/>
  <c r="P125"/>
  <c i="1" r="AU96"/>
  <c i="2" r="T162"/>
  <c r="T126"/>
  <c r="T125"/>
  <c r="BK126"/>
  <c r="J126"/>
  <c r="J97"/>
  <c r="BK162"/>
  <c r="J162"/>
  <c r="J101"/>
  <c i="3" r="BK126"/>
  <c r="BK125"/>
  <c r="J125"/>
  <c i="4" r="J159"/>
  <c r="J102"/>
  <c i="5" r="BK128"/>
  <c r="J128"/>
  <c r="J97"/>
  <c r="J158"/>
  <c r="J103"/>
  <c i="7" r="BK129"/>
  <c i="3" r="J158"/>
  <c r="J102"/>
  <c i="8" r="J128"/>
  <c r="J99"/>
  <c r="J129"/>
  <c r="J100"/>
  <c i="4" r="BK126"/>
  <c r="BK125"/>
  <c r="J125"/>
  <c r="J96"/>
  <c i="6" r="BK126"/>
  <c i="7" r="BK163"/>
  <c r="J163"/>
  <c r="J104"/>
  <c i="8" r="BK150"/>
  <c r="J150"/>
  <c r="J103"/>
  <c i="9" r="BK121"/>
  <c r="J121"/>
  <c r="J98"/>
  <c i="6" r="BK166"/>
  <c r="J166"/>
  <c r="J101"/>
  <c i="1" r="AU100"/>
  <c i="6" r="J33"/>
  <c i="1" r="AV99"/>
  <c r="AT99"/>
  <c i="4" r="F33"/>
  <c i="1" r="AZ97"/>
  <c i="9" r="F35"/>
  <c i="1" r="AZ103"/>
  <c i="4" r="J33"/>
  <c i="1" r="AV97"/>
  <c r="AT97"/>
  <c i="3" r="J30"/>
  <c i="1" r="AG96"/>
  <c r="BB100"/>
  <c r="AX100"/>
  <c i="7" r="J35"/>
  <c i="1" r="AV101"/>
  <c r="AT101"/>
  <c r="BA100"/>
  <c r="AW100"/>
  <c i="7" r="F35"/>
  <c i="1" r="AZ101"/>
  <c i="8" r="J35"/>
  <c i="1" r="AV102"/>
  <c r="AT102"/>
  <c i="9" r="J35"/>
  <c i="1" r="AV103"/>
  <c r="AT103"/>
  <c i="5" r="F33"/>
  <c i="1" r="AZ98"/>
  <c i="6" r="F33"/>
  <c i="1" r="AZ99"/>
  <c r="BC100"/>
  <c r="AY100"/>
  <c i="8" r="F35"/>
  <c i="1" r="AZ102"/>
  <c i="2" r="F33"/>
  <c i="1" r="AZ95"/>
  <c i="5" r="J33"/>
  <c i="1" r="AV98"/>
  <c r="AT98"/>
  <c i="2" r="J33"/>
  <c i="1" r="AV95"/>
  <c r="AT95"/>
  <c i="3" r="F33"/>
  <c i="1" r="AZ96"/>
  <c r="BD100"/>
  <c i="3" r="J33"/>
  <c i="1" r="AV96"/>
  <c r="AT96"/>
  <c i="6" l="1" r="BK125"/>
  <c r="J125"/>
  <c r="J96"/>
  <c i="7" r="BK128"/>
  <c r="J128"/>
  <c i="2" r="R125"/>
  <c i="3" r="J39"/>
  <c i="8" r="BK127"/>
  <c r="J127"/>
  <c r="J98"/>
  <c i="4" r="J126"/>
  <c r="J97"/>
  <c i="5" r="BK127"/>
  <c r="J127"/>
  <c r="J96"/>
  <c i="3" r="J96"/>
  <c r="J126"/>
  <c r="J97"/>
  <c i="7" r="J129"/>
  <c r="J99"/>
  <c i="2" r="BK125"/>
  <c r="J125"/>
  <c r="J96"/>
  <c i="6" r="J126"/>
  <c r="J97"/>
  <c i="1" r="BC94"/>
  <c r="W32"/>
  <c r="BD94"/>
  <c r="W33"/>
  <c r="BB94"/>
  <c r="W31"/>
  <c r="BA94"/>
  <c r="W30"/>
  <c r="AN96"/>
  <c i="7" r="J32"/>
  <c i="1" r="AG101"/>
  <c r="AN101"/>
  <c r="AU94"/>
  <c i="9" r="J32"/>
  <c i="1" r="AG103"/>
  <c r="AN103"/>
  <c r="AZ100"/>
  <c r="AV100"/>
  <c r="AT100"/>
  <c i="4" r="J30"/>
  <c i="1" r="AG97"/>
  <c r="AN97"/>
  <c i="7" l="1" r="J98"/>
  <c r="J41"/>
  <c i="4" r="J39"/>
  <c i="9" r="J41"/>
  <c i="1" r="AZ94"/>
  <c r="AV94"/>
  <c r="AK29"/>
  <c r="AW94"/>
  <c r="AK30"/>
  <c i="5" r="J30"/>
  <c i="1" r="AG98"/>
  <c r="AN98"/>
  <c r="AY94"/>
  <c i="8" r="J32"/>
  <c i="1" r="AG102"/>
  <c r="AN102"/>
  <c r="AX94"/>
  <c i="2" r="J30"/>
  <c i="1" r="AG95"/>
  <c r="AN95"/>
  <c i="6" r="J30"/>
  <c i="1" r="AG99"/>
  <c r="AN99"/>
  <c i="5" l="1" r="J39"/>
  <c i="6" r="J39"/>
  <c i="2" r="J39"/>
  <c i="8" r="J41"/>
  <c i="1" r="AT94"/>
  <c r="AG100"/>
  <c r="AN100"/>
  <c r="W29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<sst xmlns="http://schemas.openxmlformats.org/spreadsheetml/2006/main">
  <si>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</si>
  <si>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</si>
  <si>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</si>
  <si>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</si>
  <si>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</si>
  <si>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{68314334-c9f8-4df7-9d7e-e2da9ae28642}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</si>
  <si>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</si>
  <si>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</si>
  <si>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</si>
  <si>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</si>
  <si>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</si>
  <si>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</si>
  <si>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</si>
  <si>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</si>
  <si>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202_04_21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</si>
  <si>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</si>
  <si>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</si>
  <si>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- Bělá pod Bez.,Hodkovice,Hoškovice,Chrastava And.Hora,Loukov,Machnín</t>
  </si>
  <si>
    <t>KSO:</t>
  </si>
  <si>
    <t>CC-CZ:</t>
  </si>
  <si>
    <t>Místo:</t>
  </si>
  <si>
    <t>Královehradecký kraj</t>
  </si>
  <si>
    <t>Datum:</t>
  </si>
  <si>
    <t>21. 4. 2020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</si>
  <si>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</si>
  <si>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</si>
  <si>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</si>
  <si>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</si>
  <si>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</si>
  <si>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</si>
  <si>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</si>
  <si>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</si>
  <si>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</si>
  <si>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</si>
  <si>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</si>
  <si>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</si>
  <si>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</si>
  <si>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</si>
  <si>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</si>
  <si>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</si>
  <si>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</si>
  <si>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</si>
  <si>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</si>
  <si>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</si>
  <si>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</si>
  <si>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</si>
  <si>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</si>
  <si>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</si>
  <si>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</si>
  <si>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</si>
  <si>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</si>
  <si>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</si>
  <si>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</si>
  <si>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</si>
  <si>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</si>
  <si>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</si>
  <si>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</si>
  <si>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</si>
  <si>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</si>
  <si>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</si>
  <si>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</si>
  <si>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</si>
  <si>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</si>
  <si>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</si>
  <si>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</si>
  <si>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</si>
  <si>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</si>
  <si>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</si>
  <si>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</si>
  <si>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</si>
  <si>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</si>
  <si>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</si>
  <si>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</si>
  <si>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</si>
  <si>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</si>
  <si>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</si>
  <si>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</si>
  <si>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</si>
  <si>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</si>
  <si>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Bělá pod Bez.</t>
  </si>
  <si>
    <t>Bělá pod Bezdězem, soc. zaříření TO, žst., VD</t>
  </si>
  <si>
    <t>STA</t>
  </si>
  <si>
    <t>1</t>
  </si>
  <si>
    <t>{38f4cf9f-8056-451f-9326-0ca69657f5fa}</t>
  </si>
  <si>
    <t>2</t>
  </si>
  <si>
    <t>Loukov u M/H stavědl</t>
  </si>
  <si>
    <t>Loukov u Mnichova Hradiště - stavědlo II</t>
  </si>
  <si>
    <t>{887c5776-fd23-4edb-87c1-10791426fd28}</t>
  </si>
  <si>
    <t>Machnín - strážní st</t>
  </si>
  <si>
    <t>Machnín - strážní stanoviště č.7</t>
  </si>
  <si>
    <t>{43de77ed-1143-439b-baa7-f27c573e2100}</t>
  </si>
  <si>
    <t>Chras And Hora str.d</t>
  </si>
  <si>
    <t>Chrastava Andělská Hora - strážní domek čp.96</t>
  </si>
  <si>
    <t>{efddb557-39b7-4317-aeb8-ad3262622460}</t>
  </si>
  <si>
    <t>Hodkovice nM stráž.d</t>
  </si>
  <si>
    <t>Hodkovice nad Mohelkou - strážní domek č.168, č.p.399</t>
  </si>
  <si>
    <t>{61c8e85c-1705-4ad8-9608-b9501a09dd8f}</t>
  </si>
  <si>
    <t>Hoškovice str.dom.č8</t>
  </si>
  <si>
    <t>Hoškovice - strážní domek č.8, č.p.11 a strážní stanice</t>
  </si>
  <si>
    <t>{0da84ef3-35d5-448b-bc93-e3d574fd29c1}</t>
  </si>
  <si>
    <t>HoškoStráž d č8,.p11</t>
  </si>
  <si>
    <t>Hoškovice - Strážní domek č.8, č.p.11</t>
  </si>
  <si>
    <t>Soupis</t>
  </si>
  <si>
    <t>{58de0f2e-0e4b-475a-b5b0-13dac5ea997c}</t>
  </si>
  <si>
    <t>Hoškov Strážní stan.</t>
  </si>
  <si>
    <t>Hoškovice - Strážní stanice</t>
  </si>
  <si>
    <t>{1614017e-8c1d-45b3-b2ea-cdf8811625b1}</t>
  </si>
  <si>
    <t>Hoškovice VRN</t>
  </si>
  <si>
    <t>Hoškovice - Vedlejší rozpočtové náklady Hoškovice</t>
  </si>
  <si>
    <t>{00f2ab15-cee4-4d2c-ae59-3ce38ef93e48}</t>
  </si>
  <si>
    <t>KRYCÍ LIST SOUPISU PRACÍ</t>
  </si>
  <si>
    <t>Objekt:</t>
  </si>
  <si>
    <t>Bělá pod Bez. - Bělá pod Bezdězem, soc. zaříření TO, žst., VD</t>
  </si>
  <si>
    <t>Bělá pod Bezdězem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</si>
  <si>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</si>
  <si>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</si>
  <si>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</si>
  <si>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</si>
  <si>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</si>
  <si>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</si>
  <si>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</si>
  <si>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</si>
  <si>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</si>
  <si>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PSV - Práce a dodávky PSV</t>
  </si>
  <si>
    <t xml:space="preserve">    712 - Povlakové krytiny</t>
  </si>
  <si>
    <t xml:space="preserve">    764 - Konstrukce klempířské</t>
  </si>
  <si>
    <t xml:space="preserve">    767 - Konstrukce zámečnické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</si>
  <si>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</si>
  <si>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</si>
  <si>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</si>
  <si>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</si>
  <si>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</si>
  <si>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</si>
  <si>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</si>
  <si>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</si>
  <si>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</si>
  <si>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</si>
  <si>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</si>
  <si>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</si>
  <si>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</si>
  <si>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</si>
  <si>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</si>
  <si>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</si>
  <si>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</si>
  <si>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</si>
  <si>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</si>
  <si>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</si>
  <si>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v rovině nebo ve svahu do 1:5 ručně</t>
  </si>
  <si>
    <t>m2</t>
  </si>
  <si>
    <t>4</t>
  </si>
  <si>
    <t>111211101</t>
  </si>
  <si>
    <t>Odstranění křovin a stromů průměru kmene do 100 mm i s kořeny sklonu terénu do 1:5 ručně</t>
  </si>
  <si>
    <t>3</t>
  </si>
  <si>
    <t>111211102.1</t>
  </si>
  <si>
    <t>Ekologická likvidace náletových dřevin, trávy, rákosu...</t>
  </si>
  <si>
    <t>6</t>
  </si>
  <si>
    <t>111251111</t>
  </si>
  <si>
    <t>Drcení ořezaných větví D do 100 mm s odvozem do 20 km</t>
  </si>
  <si>
    <t>m3</t>
  </si>
  <si>
    <t>8</t>
  </si>
  <si>
    <t>5</t>
  </si>
  <si>
    <t>112101101</t>
  </si>
  <si>
    <t>Odstranění stromů listnatých průměru kmene do 300 mm</t>
  </si>
  <si>
    <t>kus</t>
  </si>
  <si>
    <t>10</t>
  </si>
  <si>
    <t>112251101</t>
  </si>
  <si>
    <t>Odstranění pařezů D do 300 mm</t>
  </si>
  <si>
    <t>12</t>
  </si>
  <si>
    <t>7</t>
  </si>
  <si>
    <t>113107343</t>
  </si>
  <si>
    <t>Odstranění podkladu živičného tl 150 mm strojně pl do 50 m2</t>
  </si>
  <si>
    <t>14</t>
  </si>
  <si>
    <t>181311105</t>
  </si>
  <si>
    <t>Rozprostření ornice tl vrstvy do 300 mm v rovině nebo ve svahu do 1:5 ručně</t>
  </si>
  <si>
    <t>16</t>
  </si>
  <si>
    <t>9</t>
  </si>
  <si>
    <t>M</t>
  </si>
  <si>
    <t>10364101</t>
  </si>
  <si>
    <t xml:space="preserve">zemina pro terénní úpravy -  ornice</t>
  </si>
  <si>
    <t>t</t>
  </si>
  <si>
    <t>18</t>
  </si>
  <si>
    <t>181411121</t>
  </si>
  <si>
    <t>Založení lučního trávníku výsevem plochy do 1000 m2 v rovině a ve svahu do 1:5</t>
  </si>
  <si>
    <t>20</t>
  </si>
  <si>
    <t>11</t>
  </si>
  <si>
    <t>00572100</t>
  </si>
  <si>
    <t>osivo jetelotráva intenzivní víceletá</t>
  </si>
  <si>
    <t>kg</t>
  </si>
  <si>
    <t>22</t>
  </si>
  <si>
    <t>Ostatní konstrukce a práce-bourání</t>
  </si>
  <si>
    <t>961021311</t>
  </si>
  <si>
    <t>Bourání základů ze zdiva kamenného</t>
  </si>
  <si>
    <t>24</t>
  </si>
  <si>
    <t>13</t>
  </si>
  <si>
    <t>962032631</t>
  </si>
  <si>
    <t>Bourání zdiva komínového nad střechou z cihel na MV nebo MVC</t>
  </si>
  <si>
    <t>26</t>
  </si>
  <si>
    <t>965042241</t>
  </si>
  <si>
    <t>Bourání podkladů pod dlažby nebo mazanin betonových nebo z litého asfaltu tl přes 100 mm pl přes 4 m2</t>
  </si>
  <si>
    <t>28</t>
  </si>
  <si>
    <t>980011010.1</t>
  </si>
  <si>
    <t>Zjištění a případné odpojení venkovní přípojky elektroinstalací vč. žádného zaslepení</t>
  </si>
  <si>
    <t>kpl</t>
  </si>
  <si>
    <t>30</t>
  </si>
  <si>
    <t>980011030.1</t>
  </si>
  <si>
    <t>Vodovodní přípojka - odborné odpojení dle požadavků správce sítě</t>
  </si>
  <si>
    <t>32</t>
  </si>
  <si>
    <t>17</t>
  </si>
  <si>
    <t>981011313</t>
  </si>
  <si>
    <t>Demolice budov zděných na MVC podíl konstrukcí do 20 % postupným rozebíráním</t>
  </si>
  <si>
    <t>34</t>
  </si>
  <si>
    <t>9820059.1</t>
  </si>
  <si>
    <t>Dovyklizení prostoru kolem a v objektu (pneumatiky, komunální odpad atd.)</t>
  </si>
  <si>
    <t>hod</t>
  </si>
  <si>
    <t>36</t>
  </si>
  <si>
    <t>19</t>
  </si>
  <si>
    <t>9820099.1</t>
  </si>
  <si>
    <t>Odkrytí, dezinfekce, vyčištění a případné vyčerpání žumpy, odtěžení, vel. cca 2,0*1,5*2,0m</t>
  </si>
  <si>
    <t>38</t>
  </si>
  <si>
    <t>9820099.2</t>
  </si>
  <si>
    <t>Odvoz a likvidace obsahu vytěžené žumpy s fekáliemi</t>
  </si>
  <si>
    <t>40</t>
  </si>
  <si>
    <t>9820100.1</t>
  </si>
  <si>
    <t>Ochrana stávajícího železničního sloupu mezi objektem a železnicí během demolice</t>
  </si>
  <si>
    <t>42</t>
  </si>
  <si>
    <t>9820100.2</t>
  </si>
  <si>
    <t>Ochrana stávajícího přestavníku před poškozením během demolice</t>
  </si>
  <si>
    <t>44</t>
  </si>
  <si>
    <t>997</t>
  </si>
  <si>
    <t>Přesun sutě</t>
  </si>
  <si>
    <t>23</t>
  </si>
  <si>
    <t>997006512</t>
  </si>
  <si>
    <t>Vodorovné doprava suti s naložením a složením na skládku do 1 km</t>
  </si>
  <si>
    <t>46</t>
  </si>
  <si>
    <t>997006519.1</t>
  </si>
  <si>
    <t>Příplatek k ceně za další km nad 1 km.</t>
  </si>
  <si>
    <t>48</t>
  </si>
  <si>
    <t>25</t>
  </si>
  <si>
    <t>997013607</t>
  </si>
  <si>
    <t>Poplatek za uložení na skládce (skládkovné) stavebního odpadu keramického kód odpadu 17 01 03</t>
  </si>
  <si>
    <t>50</t>
  </si>
  <si>
    <t>997013631</t>
  </si>
  <si>
    <t>Poplatek za uložení na skládce (skládkovné) stavebního odpadu směsného kód odpadu 17 09 04</t>
  </si>
  <si>
    <t>52</t>
  </si>
  <si>
    <t>27</t>
  </si>
  <si>
    <t>997013645</t>
  </si>
  <si>
    <t>Poplatek za uložení na skládce (skládkovné) odpadu asfaltového bez dehtu kód odpadu 17 03 02</t>
  </si>
  <si>
    <t>54</t>
  </si>
  <si>
    <t>9970138010</t>
  </si>
  <si>
    <t>Poplatek za uložení na skládce (skládkovné) čisté stavební suťi (beton, cihla, keramické materiály, omítky, kámen,...) stavebního odpadu kód 170 101 a 170 102</t>
  </si>
  <si>
    <t>56</t>
  </si>
  <si>
    <t>29</t>
  </si>
  <si>
    <t>997013804</t>
  </si>
  <si>
    <t>Poplatek za uložení na skládce (skládkovné) stavebního odpadu ze skla kód odpadu 17 02 02</t>
  </si>
  <si>
    <t>58</t>
  </si>
  <si>
    <t>997013811</t>
  </si>
  <si>
    <t>Poplatek za uložení na skládce (skládkovné) stavebního odpadu dřevěného kód odpadu 170 201</t>
  </si>
  <si>
    <t>60</t>
  </si>
  <si>
    <t>31</t>
  </si>
  <si>
    <t>997013832</t>
  </si>
  <si>
    <t>Odpočtový poplatek za kovový šrot</t>
  </si>
  <si>
    <t>62</t>
  </si>
  <si>
    <t>997013847</t>
  </si>
  <si>
    <t>Poplatek za uložení na skládce (skládkovné) odpadu asfaltového s dehtem kód odpadu 17 03 01</t>
  </si>
  <si>
    <t>64</t>
  </si>
  <si>
    <t>PSV</t>
  </si>
  <si>
    <t>Práce a dodávky PSV</t>
  </si>
  <si>
    <t>712</t>
  </si>
  <si>
    <t>Povlakové krytiny</t>
  </si>
  <si>
    <t>33</t>
  </si>
  <si>
    <t>712300832</t>
  </si>
  <si>
    <t>Odstranění povlakové krytiny střech do 10° dvouvrstvé</t>
  </si>
  <si>
    <t>66</t>
  </si>
  <si>
    <t>712300832.1</t>
  </si>
  <si>
    <t>Příplatek na očištění stávající asf.pásů od náletů, mechu a ostatních nánosů</t>
  </si>
  <si>
    <t>68</t>
  </si>
  <si>
    <t>764</t>
  </si>
  <si>
    <t>Konstrukce klempířské</t>
  </si>
  <si>
    <t>35</t>
  </si>
  <si>
    <t>764002812</t>
  </si>
  <si>
    <t>Demontáž okapového plechu do suti v krytině skládané</t>
  </si>
  <si>
    <t>m</t>
  </si>
  <si>
    <t>70</t>
  </si>
  <si>
    <t>764002841</t>
  </si>
  <si>
    <t>Demontáž oplechování horních ploch zdí a nadezdívek do suti</t>
  </si>
  <si>
    <t>72</t>
  </si>
  <si>
    <t>37</t>
  </si>
  <si>
    <t>764002851</t>
  </si>
  <si>
    <t>Demontáž oplechování parapetů do suti</t>
  </si>
  <si>
    <t>74</t>
  </si>
  <si>
    <t>764004801</t>
  </si>
  <si>
    <t>Demontáž podokapního žlabu do suti</t>
  </si>
  <si>
    <t>76</t>
  </si>
  <si>
    <t>39</t>
  </si>
  <si>
    <t>764004801.1</t>
  </si>
  <si>
    <t>Příplatek na očištění demontovaných žlabů od kořenů, nánosů, listí</t>
  </si>
  <si>
    <t>78</t>
  </si>
  <si>
    <t>767</t>
  </si>
  <si>
    <t>Konstrukce zámečnické</t>
  </si>
  <si>
    <t>767996701</t>
  </si>
  <si>
    <t>Demontáž atypických zámečnických konstrukcí řezáním hmotnosti jednotlivých dílů do 50 kg</t>
  </si>
  <si>
    <t>80</t>
  </si>
  <si>
    <t>VRN</t>
  </si>
  <si>
    <t>Vedlejší rozpočtové náklady</t>
  </si>
  <si>
    <t>41</t>
  </si>
  <si>
    <t>03100200</t>
  </si>
  <si>
    <t>Zabezpečení staveniště výstražnou páskou</t>
  </si>
  <si>
    <t>82</t>
  </si>
  <si>
    <t>030001000.1</t>
  </si>
  <si>
    <t>Zařízení staveniště pro demolice (standardní zajištění prvků BOZP, buněk, sociálních zařízení, dopravního značení, zajištění zpevněných ploch, vč. případné opravy stávajících příjezdových komunikací, zajištění čistoty případně uklidu komunikací atd )</t>
  </si>
  <si>
    <t>84</t>
  </si>
  <si>
    <t>43</t>
  </si>
  <si>
    <t>090001000.1</t>
  </si>
  <si>
    <t>Zabezpečení proti pádu demoliční sutě, osob a strojů do kolejiště pomocí pevného plného hrazení (např.prkenným bedněním, OSB deskou, trapéz.plechy atd..) výšky min. 1,5m v délce 30m</t>
  </si>
  <si>
    <t>86</t>
  </si>
  <si>
    <t>Loukov u M/H stavědl - Loukov u Mnichova Hradiště - stavědlo II</t>
  </si>
  <si>
    <t>Loukov u Mnichova Hradiště</t>
  </si>
  <si>
    <t xml:space="preserve">    776 - Podlahy povlakové</t>
  </si>
  <si>
    <t>174211101</t>
  </si>
  <si>
    <t>Zásyp jam, šachet rýh nebo kolem objektů sypaninou bez zhutnění ručně</t>
  </si>
  <si>
    <t>10364100.1</t>
  </si>
  <si>
    <t>zemina pro terénní úpravy - tříděná zásypová</t>
  </si>
  <si>
    <t>981011316</t>
  </si>
  <si>
    <t>Demolice budov zděných na MVC podíl konstrukcí do 35 % postupným rozebíráním</t>
  </si>
  <si>
    <t>Dovyklizení prostoru kolem a v objektu (nábytek, komunální odpad atd.)</t>
  </si>
  <si>
    <t>Odkrytí, dezinfekce, vyčištění a případné vyčerpání jímky (pro suché WC), odtěžení, vel. cca 1,5*1,0*1,0m</t>
  </si>
  <si>
    <t>Odvoz a likvidace obsahu vytěžené jímky s fekáliemi</t>
  </si>
  <si>
    <t>Poplatek za uložení na skládce (skládkovné) stavebního odpadu dřevěného kód odpadu 17 02 01</t>
  </si>
  <si>
    <t>712300831</t>
  </si>
  <si>
    <t>Odstranění povlakové krytiny střech do 10° jednovrstvé</t>
  </si>
  <si>
    <t>764002801</t>
  </si>
  <si>
    <t>Demontáž závětrné lišty do suti</t>
  </si>
  <si>
    <t>764002871</t>
  </si>
  <si>
    <t>Demontáž lemování zdí do suti</t>
  </si>
  <si>
    <t>764004861</t>
  </si>
  <si>
    <t>Demontáž svodu do suti</t>
  </si>
  <si>
    <t>776</t>
  </si>
  <si>
    <t>Podlahy povlakové</t>
  </si>
  <si>
    <t>776201811.1</t>
  </si>
  <si>
    <t>Demontáž stávajícího PVC bez podložky ručně</t>
  </si>
  <si>
    <t>Zabezpečení proti pádu demoliční sutě, osob a strojů do kolejiště pomocí pevného plného hrazení (např.prkenným bedněním, OSB deskou, trapéz.plechy atd..) výšky min. 1,5m v délce 12m</t>
  </si>
  <si>
    <t>090001000.5</t>
  </si>
  <si>
    <t>Kontrola odpojení přívodu elektro</t>
  </si>
  <si>
    <t>090001000.6</t>
  </si>
  <si>
    <t>Vypracování technologického postupu prací vč.projednání se stanoveným zástupcem investora</t>
  </si>
  <si>
    <t>090001000.7</t>
  </si>
  <si>
    <t>Vytýčení a případné ochránění kabelových tras (SSZT OŘ HKR, ČD-TELEMATIKA)</t>
  </si>
  <si>
    <t>090001000.8</t>
  </si>
  <si>
    <t>Zajištění vyjádření správců IS</t>
  </si>
  <si>
    <t>090001010.1</t>
  </si>
  <si>
    <t>Zabezpečení a ochrana zařízení (pohon k mechanickým závorám) po celou dobu demolice- zařízení nesmí být demontováno</t>
  </si>
  <si>
    <t>Machnín - strážní st - Machnín - strážní stanoviště č.7</t>
  </si>
  <si>
    <t>Machnín</t>
  </si>
  <si>
    <t xml:space="preserve">    765 - Krytina skládaná</t>
  </si>
  <si>
    <t>96607181.1</t>
  </si>
  <si>
    <t>Odstranění stávající vjezdové ocelové branky</t>
  </si>
  <si>
    <t>966071822</t>
  </si>
  <si>
    <t>Rozebrání oplocení z drátěného pletiva se čtvercovými oky výšky do 2,0 m</t>
  </si>
  <si>
    <t>96607182.1</t>
  </si>
  <si>
    <t>Odstranění dřevěných sloupů stávajícího oplocení</t>
  </si>
  <si>
    <t>981011111</t>
  </si>
  <si>
    <t>Demolice budov dřevěných jednostranně obitých postupným rozebíráním</t>
  </si>
  <si>
    <t>981011316.1</t>
  </si>
  <si>
    <t>Demolice budov zděných na MVC podíl konstrukcí nad 35 % postupným rozebíráním</t>
  </si>
  <si>
    <t>9820046.1</t>
  </si>
  <si>
    <t xml:space="preserve">Demolice dřevěného  přístřešku hlavního objektu</t>
  </si>
  <si>
    <t>9820050.1</t>
  </si>
  <si>
    <t xml:space="preserve">Dovyklizení mobiliáře, odpadů, případně zabudovaného inventáře (realizovány budou na pokyn TDI a fakturovány dle potvrzeného  zápisu ve stavebním deníku)</t>
  </si>
  <si>
    <t>9970138310</t>
  </si>
  <si>
    <t>Poplatek za uložení na skládce (skládkovné) stavebního odpadu směsného kód odpadu 170 904</t>
  </si>
  <si>
    <t>712300833</t>
  </si>
  <si>
    <t>Odstranění povlakové krytiny střech do 10° třívrstvé</t>
  </si>
  <si>
    <t>765</t>
  </si>
  <si>
    <t>Krytina skládaná</t>
  </si>
  <si>
    <t>7650047.1</t>
  </si>
  <si>
    <t>Odborná demontáž střešního pláště z azbestocementových šablon vč. předpisových transportů, likvidace a bezpečnostních opatření spojených s likvidací azbestu (0,4 t) - oprávněnou firmou</t>
  </si>
  <si>
    <t>Zařízení staveniště pro demolice (standardní zajištění vč.oplocení s vraty, zajištění provizorních přípojek vody, NN, prvků BOZP, buněk, sociálních zařízení, dopravního značení, atd )</t>
  </si>
  <si>
    <t>Chras And Hora str.d - Chrastava Andělská Hora - strážní domek čp.96</t>
  </si>
  <si>
    <t>Chrastava Andělská Hora</t>
  </si>
  <si>
    <t xml:space="preserve">      99 - Přesun hmot</t>
  </si>
  <si>
    <t xml:space="preserve">    762 - Konstrukce tesařské</t>
  </si>
  <si>
    <t xml:space="preserve">    765 - Konstrukce pokrývačské</t>
  </si>
  <si>
    <t>OST - Ostatní</t>
  </si>
  <si>
    <t>111201101</t>
  </si>
  <si>
    <t>Odstranění křovin a stromů průměru kmene do 100 mm i s kořeny z celkové plochy do 1000 m2</t>
  </si>
  <si>
    <t>-791951295</t>
  </si>
  <si>
    <t>162301501</t>
  </si>
  <si>
    <t>Vodorovné přemístění křovin do 5 km D kmene do 100 mm</t>
  </si>
  <si>
    <t>-742771817</t>
  </si>
  <si>
    <t>162701105</t>
  </si>
  <si>
    <t>Vodorovné přemístění do 10000 m výkopku/sypaniny z horniny tř. 1 až 4</t>
  </si>
  <si>
    <t>1350289801</t>
  </si>
  <si>
    <t>103715000</t>
  </si>
  <si>
    <t>zemina pro konečné úpravy</t>
  </si>
  <si>
    <t>-1255593558</t>
  </si>
  <si>
    <t>167101101</t>
  </si>
  <si>
    <t>Nakládání výkopku z hornin tř. 1 až 4 do 100 m3</t>
  </si>
  <si>
    <t>-1208190844</t>
  </si>
  <si>
    <t>174201101</t>
  </si>
  <si>
    <t>Zásyp jam, šachet rýh nebo kolem objektů sypaninou bez zhutnění</t>
  </si>
  <si>
    <t>-1447338947</t>
  </si>
  <si>
    <t>181006114</t>
  </si>
  <si>
    <t>Rozprostření zemin tl vrstvy do 0,3 m schopných zúrodnění v rovině a sklonu do 1:5</t>
  </si>
  <si>
    <t>-1976030148</t>
  </si>
  <si>
    <t>181111111</t>
  </si>
  <si>
    <t>Plošná úprava terénu do 500 m2 zemina tř 1 až 4 nerovnosti do +/- 100 mm v rovinně a svahu do 1:5</t>
  </si>
  <si>
    <t>-2098812593</t>
  </si>
  <si>
    <t>1031921505</t>
  </si>
  <si>
    <t>961031411</t>
  </si>
  <si>
    <t>Bourání základů cihelných na MC</t>
  </si>
  <si>
    <t>1985739947</t>
  </si>
  <si>
    <t>966052121</t>
  </si>
  <si>
    <t>Bourání sloupků a vzpěr ŽB plotových s betonovou patkou</t>
  </si>
  <si>
    <t>1989833405</t>
  </si>
  <si>
    <t>966071711</t>
  </si>
  <si>
    <t>Bourání sloupků a vzpěr plotových ocelových do 2,5 m zabetonovaných</t>
  </si>
  <si>
    <t>2105729131</t>
  </si>
  <si>
    <t>2002500633</t>
  </si>
  <si>
    <t>981011314</t>
  </si>
  <si>
    <t>Demolice budov zděných na MVC podíl konstrukcí do 25 % postupným rozebíráním</t>
  </si>
  <si>
    <t>-376547619</t>
  </si>
  <si>
    <t>99</t>
  </si>
  <si>
    <t>Přesun hmot</t>
  </si>
  <si>
    <t>997013803</t>
  </si>
  <si>
    <t>Poplatek za uložení stavebního odpadu na skládce (skládkovné)</t>
  </si>
  <si>
    <t>-555423379</t>
  </si>
  <si>
    <t>Poplatek za uložení stavebního dřevěného odpadu na skládce (skládkovné)</t>
  </si>
  <si>
    <t>165317521</t>
  </si>
  <si>
    <t>997013814</t>
  </si>
  <si>
    <t>Poplatek za uložení stavebního odpadu z izolačních hmot na skládce (skládkovné)</t>
  </si>
  <si>
    <t>-1147172723</t>
  </si>
  <si>
    <t>997013821</t>
  </si>
  <si>
    <t>Poplatek za uložení stavebního odpadu s azbestem na skládce (skládkovné)</t>
  </si>
  <si>
    <t>2059280948</t>
  </si>
  <si>
    <t>997241531</t>
  </si>
  <si>
    <t>Vodorovné přemístění suti s bsahem azbestu do 7 km</t>
  </si>
  <si>
    <t>1682260030</t>
  </si>
  <si>
    <t>997241539</t>
  </si>
  <si>
    <t>Vodorovné přemístění suti s osahem azbestu ZKD 1 km</t>
  </si>
  <si>
    <t>754545902</t>
  </si>
  <si>
    <t>997241611</t>
  </si>
  <si>
    <t>Nakládání nebo překládání vybouraných hmot s obsahem azbestu</t>
  </si>
  <si>
    <t>1715646414</t>
  </si>
  <si>
    <t>997006511</t>
  </si>
  <si>
    <t>Vodorovná doprava suti s naložením a složením na skládku do 100 m</t>
  </si>
  <si>
    <t>-932971644</t>
  </si>
  <si>
    <t>-1348714926</t>
  </si>
  <si>
    <t>997006519</t>
  </si>
  <si>
    <t>Příplatek k vodorovnému přemístění suti na skládku ZKD 1 km přes 1 km</t>
  </si>
  <si>
    <t>554022464</t>
  </si>
  <si>
    <t>712400832</t>
  </si>
  <si>
    <t>Odstranění povlakové krytiny střech do 30° dvouvrstvé</t>
  </si>
  <si>
    <t>-2117502571</t>
  </si>
  <si>
    <t>762</t>
  </si>
  <si>
    <t>Konstrukce tesařské</t>
  </si>
  <si>
    <t>762331812</t>
  </si>
  <si>
    <t>Demontáž vázaných kcí krovů z hranolů průřezové plochy do 224 cm2</t>
  </si>
  <si>
    <t>-1125654065</t>
  </si>
  <si>
    <t>762341811</t>
  </si>
  <si>
    <t>Demontáž bednění střech z prken</t>
  </si>
  <si>
    <t>260597462</t>
  </si>
  <si>
    <t>401964931</t>
  </si>
  <si>
    <t>-1666050090</t>
  </si>
  <si>
    <t>Konstrukce pokrývačské</t>
  </si>
  <si>
    <t>765131851</t>
  </si>
  <si>
    <t>Demontáž vlnité vláknocementové krytiny sklonu do 30° do suti</t>
  </si>
  <si>
    <t>59343455</t>
  </si>
  <si>
    <t>765131891</t>
  </si>
  <si>
    <t>Příplatek za sklon přes 30° k cenám demontáže vlnité vláknocementové krytiny</t>
  </si>
  <si>
    <t>-864142651</t>
  </si>
  <si>
    <t>OST</t>
  </si>
  <si>
    <t>Ostatní</t>
  </si>
  <si>
    <t>999000001</t>
  </si>
  <si>
    <t>Odstranění komunálního odpadu</t>
  </si>
  <si>
    <t>512</t>
  </si>
  <si>
    <t>-530240419</t>
  </si>
  <si>
    <t>999000003</t>
  </si>
  <si>
    <t>Vytýčení kabelů správců</t>
  </si>
  <si>
    <t>-441649891</t>
  </si>
  <si>
    <t>999000004</t>
  </si>
  <si>
    <t>Demontáž telefonní přípojky ze sloupů NN</t>
  </si>
  <si>
    <t>2112973153</t>
  </si>
  <si>
    <t>999000005</t>
  </si>
  <si>
    <t>Odstranění přípojky NN, demontáž rozvaděče, sloupu NN</t>
  </si>
  <si>
    <t>1042861181</t>
  </si>
  <si>
    <t>999000006</t>
  </si>
  <si>
    <t>Oprava příjezdové komunikace štěrkodrtí</t>
  </si>
  <si>
    <t>-812560364</t>
  </si>
  <si>
    <t>999000007</t>
  </si>
  <si>
    <t>Odpojení přípojky vodovodu - demontáž šoupěte, zaslepení potrubí</t>
  </si>
  <si>
    <t>-972094014</t>
  </si>
  <si>
    <t>999000008</t>
  </si>
  <si>
    <t>Likvidace obsahu žumpy</t>
  </si>
  <si>
    <t>1459940389</t>
  </si>
  <si>
    <t>Hodkovice nM stráž.d - Hodkovice nad Mohelkou - strážní domek č.168, č.p.399</t>
  </si>
  <si>
    <t>Hodkovice nad Mohelkou</t>
  </si>
  <si>
    <t>11121110.1</t>
  </si>
  <si>
    <t>Ekologická likvidace náletových dřevin, kmenů vzrostlých stromů, trávy, rákosu...</t>
  </si>
  <si>
    <t>112101121</t>
  </si>
  <si>
    <t>Odstranění stromů jehličnatých průměru kmene do 300 mm</t>
  </si>
  <si>
    <t>966003818</t>
  </si>
  <si>
    <t>Rozebrání oplocení s příčníky a ocelovými sloupky z prken a latí</t>
  </si>
  <si>
    <t>966071832</t>
  </si>
  <si>
    <t>Rozebrání ostnatého drátu výšky přes 2,0 m</t>
  </si>
  <si>
    <t>98101111.1</t>
  </si>
  <si>
    <t>Oprava fasády stávajícího skladiště po odstranění dřevěné kůlny - zazdění případných kapes, doplněný kamenného zdiva atd., vyčištění povrchu, sjednocení a lokální oprava omítky</t>
  </si>
  <si>
    <t>941111111</t>
  </si>
  <si>
    <t>Montáž lešení řadového trubkového lehkého s podlahami zatížení do 200 kg/m2 š do 0,9 m v do 10 m</t>
  </si>
  <si>
    <t>941111211</t>
  </si>
  <si>
    <t>Příplatek k lešení řadovému trubkovému lehkému s podlahami š 0,9 m v 10 m za první a ZKD den použití</t>
  </si>
  <si>
    <t>941111811</t>
  </si>
  <si>
    <t>Demontáž lešení řadového trubkového lehkého s podlahami zatížení do 200 kg/m2 š do 0,9 m v do 10 m</t>
  </si>
  <si>
    <t>981011315</t>
  </si>
  <si>
    <t>Demolice budov zděných na MVC podíl konstrukcí do 30 % postupným rozebíráním</t>
  </si>
  <si>
    <t>98101134.1</t>
  </si>
  <si>
    <t>Demolice drobných objektů na pozemku objektu - např. udírna, věšák, přístřešek atd.. (účtováno dle zápisu v SD)</t>
  </si>
  <si>
    <t>98101135.1</t>
  </si>
  <si>
    <t>Demolice betonového sloupu s el.osvětlením vč. kontroly odpojení (cca 0,5m3)</t>
  </si>
  <si>
    <t>981511113</t>
  </si>
  <si>
    <t>Demolice konstrukcí objektů z kamenného zdiva postupným rozebíráním</t>
  </si>
  <si>
    <t>Odkrytí, dezinfekce, vyčištění a případné vyčerpání jímky (pro suché WC), odtěžení, vel. cca 2,0*1,5*1,0m</t>
  </si>
  <si>
    <t>99700651.1</t>
  </si>
  <si>
    <t>764001821.1</t>
  </si>
  <si>
    <t>Demontáž plechové krytiny vč. ostatních klempířských prvků (např. úžlabí a jiné)</t>
  </si>
  <si>
    <t>Odborná demontáž střešního pláště z azbestocementových šablon vč. předpisových transportů, likvidace a bezpečnostních opatření spojených s likvidací azbestu (1,2t) - oprávněnou firmou</t>
  </si>
  <si>
    <t>76799670.1</t>
  </si>
  <si>
    <t>Demontáž vstupní ocelové branky</t>
  </si>
  <si>
    <t>Zařízení staveniště pro demolice (standardní zajištění vč.případných zábran, zajištění provizorních přípojek vody, NN, prvků BOZP, buněk, sociálních zařízení, dopravního značení, atd )</t>
  </si>
  <si>
    <t>88</t>
  </si>
  <si>
    <t>45</t>
  </si>
  <si>
    <t>90</t>
  </si>
  <si>
    <t>Zabezpečení proti pádu demoliční sutě, osob a strojů do kolejiště pomocí pevného plného hrazení (např.prkenným bedněním, OSB deskou, trapéz.plechy atd..) výšky min. 1,5m v délce 15m</t>
  </si>
  <si>
    <t>92</t>
  </si>
  <si>
    <t>47</t>
  </si>
  <si>
    <t>94</t>
  </si>
  <si>
    <t>090001001.5</t>
  </si>
  <si>
    <t>Kontrola odpojení přívodu vodovodní přípojky</t>
  </si>
  <si>
    <t>96</t>
  </si>
  <si>
    <t>49</t>
  </si>
  <si>
    <t>98</t>
  </si>
  <si>
    <t>Vytýčení a případné ochránění kabelových tras (SSZT OŘ HKR, ČD-TELEMATIKA) a jiných zařízení</t>
  </si>
  <si>
    <t>100</t>
  </si>
  <si>
    <t>51</t>
  </si>
  <si>
    <t>102</t>
  </si>
  <si>
    <t>Hoškovice str.dom.č8 - Hoškovice - strážní domek č.8, č.p.11 a strážní stanice</t>
  </si>
  <si>
    <t>Soupis:</t>
  </si>
  <si>
    <t>HoškoStráž d č8,.p11 - Hoškovice - Strážní domek č.8, č.p.11</t>
  </si>
  <si>
    <t>Hoškovice</t>
  </si>
  <si>
    <t xml:space="preserve">    8 - Trubní vedení</t>
  </si>
  <si>
    <t>Trubní vedení</t>
  </si>
  <si>
    <t>890451811</t>
  </si>
  <si>
    <t>Bourání šachet z prefabrikovaných skruží ručně obestavěného prostoru do 5 m3</t>
  </si>
  <si>
    <t>890451820.1</t>
  </si>
  <si>
    <t>Vyvezení (odtěžení) fekální jímky vč.odvozu a likvidace</t>
  </si>
  <si>
    <t>890451820.2</t>
  </si>
  <si>
    <t>Dezinfekce prostoru po vytěžení</t>
  </si>
  <si>
    <t>976075211</t>
  </si>
  <si>
    <t>Vybourání ocelových konzol hmotnosti do 20 kg</t>
  </si>
  <si>
    <t>Dovyklizení prostoru kolem objektu (dřevo, komunální odpad atd.)</t>
  </si>
  <si>
    <t>9820059.2</t>
  </si>
  <si>
    <t>Vyklizení prostoru uvnitř objektu (komunální odpad, mobiliář, dřevo, uhlí, seno atd.)</t>
  </si>
  <si>
    <t>Poplatek za uložení na skládce (skládkovné) stavebního odpadu izolací kód odpadu 170 604</t>
  </si>
  <si>
    <t>Odborná demontáž střešního pláště z azbestocementových šablon vč. předpisových transportů, likvidace a bezpečnostních opatření spojených s likvidací azbestu (2,1 t) - oprávněnou firmou</t>
  </si>
  <si>
    <t>Hoškov Strážní stan. - Hoškovice - Strážní stanice</t>
  </si>
  <si>
    <t>Dovyklizení prostoru kolem objektu (pneumatiky, komunální odpad atd.)</t>
  </si>
  <si>
    <t>765111801</t>
  </si>
  <si>
    <t>Demontáž krytiny keramické drážkové sklonu do 30° na sucho do suti</t>
  </si>
  <si>
    <t>765111861</t>
  </si>
  <si>
    <t>Demontáž krytiny keramické hřebenů a nároží sklonu do 30° na sucho do suti</t>
  </si>
  <si>
    <t>Hoškovice VRN - Hoškovice - Vedlejší rozpočtové náklady Hoškovice</t>
  </si>
  <si>
    <t>Zařízení staveniště pro demolice (standardní zajištění prvků BOZP, buněk, sociálních zařízení, dopravního značení, zajištění zpevněných ploch, vč. případné opravy stávajících příjezdových komunikací, zajištění čistoty případně úklidu komunikací atd. )</t>
  </si>
  <si>
    <t>Zajištění vyjádření správců IS vč.povolení vjezdu na pozemek obce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</si>
</sst>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202_04_21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Demolice objektů - Bělá pod Bez.,Hodkovice,Hoškovice,Chrastava And.Hora,Loukov,Machnín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Královehradecký kraj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21. 4. 2020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ROUND(AG95+SUM(AG96:AG100),2)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ROUND(AS95+SUM(AS96:AS100),2)</f>
        <v>0</v>
      </c>
      <c r="AT94" s="111">
        <f>ROUND(SUM(AV94:AW94),2)</f>
        <v>0</v>
      </c>
      <c r="AU94" s="112">
        <f>ROUND(AU95+SUM(AU96:AU100),5)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ROUND(AZ95+SUM(AZ96:AZ100),2)</f>
        <v>0</v>
      </c>
      <c r="BA94" s="111">
        <f>ROUND(BA95+SUM(BA96:BA100),2)</f>
        <v>0</v>
      </c>
      <c r="BB94" s="111">
        <f>ROUND(BB95+SUM(BB96:BB100),2)</f>
        <v>0</v>
      </c>
      <c r="BC94" s="111">
        <f>ROUND(BC95+SUM(BC96:BC100),2)</f>
        <v>0</v>
      </c>
      <c r="BD94" s="113">
        <f>ROUND(BD95+SUM(BD96:BD100),2)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37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'Bělá pod Bez. - Bělá pod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'Bělá pod Bez. - Bělá pod ...'!P125</f>
        <v>0</v>
      </c>
      <c r="AV95" s="125">
        <f>'Bělá pod Bez. - Bělá pod ...'!J33</f>
        <v>0</v>
      </c>
      <c r="AW95" s="125">
        <f>'Bělá pod Bez. - Bělá pod ...'!J34</f>
        <v>0</v>
      </c>
      <c r="AX95" s="125">
        <f>'Bělá pod Bez. - Bělá pod ...'!J35</f>
        <v>0</v>
      </c>
      <c r="AY95" s="125">
        <f>'Bělá pod Bez. - Bělá pod ...'!J36</f>
        <v>0</v>
      </c>
      <c r="AZ95" s="125">
        <f>'Bělá pod Bez. - Bělá pod ...'!F33</f>
        <v>0</v>
      </c>
      <c r="BA95" s="125">
        <f>'Bělá pod Bez. - Bělá pod ...'!F34</f>
        <v>0</v>
      </c>
      <c r="BB95" s="125">
        <f>'Bělá pod Bez. - Bělá pod ...'!F35</f>
        <v>0</v>
      </c>
      <c r="BC95" s="125">
        <f>'Bělá pod Bez. - Bělá pod ...'!F36</f>
        <v>0</v>
      </c>
      <c r="BD95" s="127">
        <f>'Bělá pod Bez. - Bělá pod 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37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'Loukov u M-H stavědl - Lo...'!J30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'Loukov u M-H stavědl - Lo...'!P125</f>
        <v>0</v>
      </c>
      <c r="AV96" s="125">
        <f>'Loukov u M-H stavědl - Lo...'!J33</f>
        <v>0</v>
      </c>
      <c r="AW96" s="125">
        <f>'Loukov u M-H stavědl - Lo...'!J34</f>
        <v>0</v>
      </c>
      <c r="AX96" s="125">
        <f>'Loukov u M-H stavědl - Lo...'!J35</f>
        <v>0</v>
      </c>
      <c r="AY96" s="125">
        <f>'Loukov u M-H stavědl - Lo...'!J36</f>
        <v>0</v>
      </c>
      <c r="AZ96" s="125">
        <f>'Loukov u M-H stavědl - Lo...'!F33</f>
        <v>0</v>
      </c>
      <c r="BA96" s="125">
        <f>'Loukov u M-H stavědl - Lo...'!F34</f>
        <v>0</v>
      </c>
      <c r="BB96" s="125">
        <f>'Loukov u M-H stavědl - Lo...'!F35</f>
        <v>0</v>
      </c>
      <c r="BC96" s="125">
        <f>'Loukov u M-H stavědl - Lo...'!F36</f>
        <v>0</v>
      </c>
      <c r="BD96" s="127">
        <f>'Loukov u M-H stavědl - Lo...'!F37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50.2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'Machnín - strážní st - Ma...'!J30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'Machnín - strážní st - Ma...'!P125</f>
        <v>0</v>
      </c>
      <c r="AV97" s="125">
        <f>'Machnín - strážní st - Ma...'!J33</f>
        <v>0</v>
      </c>
      <c r="AW97" s="125">
        <f>'Machnín - strážní st - Ma...'!J34</f>
        <v>0</v>
      </c>
      <c r="AX97" s="125">
        <f>'Machnín - strážní st - Ma...'!J35</f>
        <v>0</v>
      </c>
      <c r="AY97" s="125">
        <f>'Machnín - strážní st - Ma...'!J36</f>
        <v>0</v>
      </c>
      <c r="AZ97" s="125">
        <f>'Machnín - strážní st - Ma...'!F33</f>
        <v>0</v>
      </c>
      <c r="BA97" s="125">
        <f>'Machnín - strážní st - Ma...'!F34</f>
        <v>0</v>
      </c>
      <c r="BB97" s="125">
        <f>'Machnín - strážní st - Ma...'!F35</f>
        <v>0</v>
      </c>
      <c r="BC97" s="125">
        <f>'Machnín - strážní st - Ma...'!F36</f>
        <v>0</v>
      </c>
      <c r="BD97" s="127">
        <f>'Machnín - strážní st - Ma...'!F37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50.2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'Chras And Hora str.d - Ch...'!J30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4">
        <v>0</v>
      </c>
      <c r="AT98" s="125">
        <f>ROUND(SUM(AV98:AW98),2)</f>
        <v>0</v>
      </c>
      <c r="AU98" s="126">
        <f>'Chras And Hora str.d - Ch...'!P127</f>
        <v>0</v>
      </c>
      <c r="AV98" s="125">
        <f>'Chras And Hora str.d - Ch...'!J33</f>
        <v>0</v>
      </c>
      <c r="AW98" s="125">
        <f>'Chras And Hora str.d - Ch...'!J34</f>
        <v>0</v>
      </c>
      <c r="AX98" s="125">
        <f>'Chras And Hora str.d - Ch...'!J35</f>
        <v>0</v>
      </c>
      <c r="AY98" s="125">
        <f>'Chras And Hora str.d - Ch...'!J36</f>
        <v>0</v>
      </c>
      <c r="AZ98" s="125">
        <f>'Chras And Hora str.d - Ch...'!F33</f>
        <v>0</v>
      </c>
      <c r="BA98" s="125">
        <f>'Chras And Hora str.d - Ch...'!F34</f>
        <v>0</v>
      </c>
      <c r="BB98" s="125">
        <f>'Chras And Hora str.d - Ch...'!F35</f>
        <v>0</v>
      </c>
      <c r="BC98" s="125">
        <f>'Chras And Hora str.d - Ch...'!F36</f>
        <v>0</v>
      </c>
      <c r="BD98" s="127">
        <f>'Chras And Hora str.d - Ch...'!F37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7" customFormat="1" ht="37.5" customHeight="1">
      <c r="A99" s="116" t="s">
        <v>78</v>
      </c>
      <c r="B99" s="117"/>
      <c r="C99" s="118"/>
      <c r="D99" s="119" t="s">
        <v>94</v>
      </c>
      <c r="E99" s="119"/>
      <c r="F99" s="119"/>
      <c r="G99" s="119"/>
      <c r="H99" s="119"/>
      <c r="I99" s="120"/>
      <c r="J99" s="119" t="s">
        <v>95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'Hodkovice nM stráž.d - Ho...'!J30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81</v>
      </c>
      <c r="AR99" s="123"/>
      <c r="AS99" s="124">
        <v>0</v>
      </c>
      <c r="AT99" s="125">
        <f>ROUND(SUM(AV99:AW99),2)</f>
        <v>0</v>
      </c>
      <c r="AU99" s="126">
        <f>'Hodkovice nM stráž.d - Ho...'!P125</f>
        <v>0</v>
      </c>
      <c r="AV99" s="125">
        <f>'Hodkovice nM stráž.d - Ho...'!J33</f>
        <v>0</v>
      </c>
      <c r="AW99" s="125">
        <f>'Hodkovice nM stráž.d - Ho...'!J34</f>
        <v>0</v>
      </c>
      <c r="AX99" s="125">
        <f>'Hodkovice nM stráž.d - Ho...'!J35</f>
        <v>0</v>
      </c>
      <c r="AY99" s="125">
        <f>'Hodkovice nM stráž.d - Ho...'!J36</f>
        <v>0</v>
      </c>
      <c r="AZ99" s="125">
        <f>'Hodkovice nM stráž.d - Ho...'!F33</f>
        <v>0</v>
      </c>
      <c r="BA99" s="125">
        <f>'Hodkovice nM stráž.d - Ho...'!F34</f>
        <v>0</v>
      </c>
      <c r="BB99" s="125">
        <f>'Hodkovice nM stráž.d - Ho...'!F35</f>
        <v>0</v>
      </c>
      <c r="BC99" s="125">
        <f>'Hodkovice nM stráž.d - Ho...'!F36</f>
        <v>0</v>
      </c>
      <c r="BD99" s="127">
        <f>'Hodkovice nM stráž.d - Ho...'!F37</f>
        <v>0</v>
      </c>
      <c r="BE99" s="7"/>
      <c r="BT99" s="128" t="s">
        <v>82</v>
      </c>
      <c r="BV99" s="128" t="s">
        <v>76</v>
      </c>
      <c r="BW99" s="128" t="s">
        <v>96</v>
      </c>
      <c r="BX99" s="128" t="s">
        <v>5</v>
      </c>
      <c r="CL99" s="128" t="s">
        <v>1</v>
      </c>
      <c r="CM99" s="128" t="s">
        <v>84</v>
      </c>
    </row>
    <row r="100" s="7" customFormat="1" ht="50.25" customHeight="1">
      <c r="A100" s="7"/>
      <c r="B100" s="117"/>
      <c r="C100" s="118"/>
      <c r="D100" s="119" t="s">
        <v>97</v>
      </c>
      <c r="E100" s="119"/>
      <c r="F100" s="119"/>
      <c r="G100" s="119"/>
      <c r="H100" s="119"/>
      <c r="I100" s="120"/>
      <c r="J100" s="119" t="s">
        <v>98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9">
        <f>ROUND(SUM(AG101:AG103),2)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81</v>
      </c>
      <c r="AR100" s="123"/>
      <c r="AS100" s="124">
        <f>ROUND(SUM(AS101:AS103),2)</f>
        <v>0</v>
      </c>
      <c r="AT100" s="125">
        <f>ROUND(SUM(AV100:AW100),2)</f>
        <v>0</v>
      </c>
      <c r="AU100" s="126">
        <f>ROUND(SUM(AU101:AU103),5)</f>
        <v>0</v>
      </c>
      <c r="AV100" s="125">
        <f>ROUND(AZ100*L29,2)</f>
        <v>0</v>
      </c>
      <c r="AW100" s="125">
        <f>ROUND(BA100*L30,2)</f>
        <v>0</v>
      </c>
      <c r="AX100" s="125">
        <f>ROUND(BB100*L29,2)</f>
        <v>0</v>
      </c>
      <c r="AY100" s="125">
        <f>ROUND(BC100*L30,2)</f>
        <v>0</v>
      </c>
      <c r="AZ100" s="125">
        <f>ROUND(SUM(AZ101:AZ103),2)</f>
        <v>0</v>
      </c>
      <c r="BA100" s="125">
        <f>ROUND(SUM(BA101:BA103),2)</f>
        <v>0</v>
      </c>
      <c r="BB100" s="125">
        <f>ROUND(SUM(BB101:BB103),2)</f>
        <v>0</v>
      </c>
      <c r="BC100" s="125">
        <f>ROUND(SUM(BC101:BC103),2)</f>
        <v>0</v>
      </c>
      <c r="BD100" s="127">
        <f>ROUND(SUM(BD101:BD103),2)</f>
        <v>0</v>
      </c>
      <c r="BE100" s="7"/>
      <c r="BS100" s="128" t="s">
        <v>73</v>
      </c>
      <c r="BT100" s="128" t="s">
        <v>82</v>
      </c>
      <c r="BU100" s="128" t="s">
        <v>75</v>
      </c>
      <c r="BV100" s="128" t="s">
        <v>76</v>
      </c>
      <c r="BW100" s="128" t="s">
        <v>99</v>
      </c>
      <c r="BX100" s="128" t="s">
        <v>5</v>
      </c>
      <c r="CL100" s="128" t="s">
        <v>1</v>
      </c>
      <c r="CM100" s="128" t="s">
        <v>84</v>
      </c>
    </row>
    <row r="101" s="4" customFormat="1" ht="35.25" customHeight="1">
      <c r="A101" s="116" t="s">
        <v>78</v>
      </c>
      <c r="B101" s="67"/>
      <c r="C101" s="130"/>
      <c r="D101" s="130"/>
      <c r="E101" s="131" t="s">
        <v>100</v>
      </c>
      <c r="F101" s="131"/>
      <c r="G101" s="131"/>
      <c r="H101" s="131"/>
      <c r="I101" s="131"/>
      <c r="J101" s="130"/>
      <c r="K101" s="131" t="s">
        <v>101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'HoškoStráž d č8,.p11 - Ho...'!J32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102</v>
      </c>
      <c r="AR101" s="69"/>
      <c r="AS101" s="134">
        <v>0</v>
      </c>
      <c r="AT101" s="135">
        <f>ROUND(SUM(AV101:AW101),2)</f>
        <v>0</v>
      </c>
      <c r="AU101" s="136">
        <f>'HoškoStráž d č8,.p11 - Ho...'!P128</f>
        <v>0</v>
      </c>
      <c r="AV101" s="135">
        <f>'HoškoStráž d č8,.p11 - Ho...'!J35</f>
        <v>0</v>
      </c>
      <c r="AW101" s="135">
        <f>'HoškoStráž d č8,.p11 - Ho...'!J36</f>
        <v>0</v>
      </c>
      <c r="AX101" s="135">
        <f>'HoškoStráž d č8,.p11 - Ho...'!J37</f>
        <v>0</v>
      </c>
      <c r="AY101" s="135">
        <f>'HoškoStráž d č8,.p11 - Ho...'!J38</f>
        <v>0</v>
      </c>
      <c r="AZ101" s="135">
        <f>'HoškoStráž d č8,.p11 - Ho...'!F35</f>
        <v>0</v>
      </c>
      <c r="BA101" s="135">
        <f>'HoškoStráž d č8,.p11 - Ho...'!F36</f>
        <v>0</v>
      </c>
      <c r="BB101" s="135">
        <f>'HoškoStráž d č8,.p11 - Ho...'!F37</f>
        <v>0</v>
      </c>
      <c r="BC101" s="135">
        <f>'HoškoStráž d č8,.p11 - Ho...'!F38</f>
        <v>0</v>
      </c>
      <c r="BD101" s="137">
        <f>'HoškoStráž d č8,.p11 - Ho...'!F39</f>
        <v>0</v>
      </c>
      <c r="BE101" s="4"/>
      <c r="BT101" s="138" t="s">
        <v>84</v>
      </c>
      <c r="BV101" s="138" t="s">
        <v>76</v>
      </c>
      <c r="BW101" s="138" t="s">
        <v>103</v>
      </c>
      <c r="BX101" s="138" t="s">
        <v>99</v>
      </c>
      <c r="CL101" s="138" t="s">
        <v>1</v>
      </c>
    </row>
    <row r="102" s="4" customFormat="1" ht="35.25" customHeight="1">
      <c r="A102" s="116" t="s">
        <v>78</v>
      </c>
      <c r="B102" s="67"/>
      <c r="C102" s="130"/>
      <c r="D102" s="130"/>
      <c r="E102" s="131" t="s">
        <v>104</v>
      </c>
      <c r="F102" s="131"/>
      <c r="G102" s="131"/>
      <c r="H102" s="131"/>
      <c r="I102" s="131"/>
      <c r="J102" s="130"/>
      <c r="K102" s="131" t="s">
        <v>105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'Hoškov Strážní stan. - Ho...'!J32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102</v>
      </c>
      <c r="AR102" s="69"/>
      <c r="AS102" s="134">
        <v>0</v>
      </c>
      <c r="AT102" s="135">
        <f>ROUND(SUM(AV102:AW102),2)</f>
        <v>0</v>
      </c>
      <c r="AU102" s="136">
        <f>'Hoškov Strážní stan. - Ho...'!P127</f>
        <v>0</v>
      </c>
      <c r="AV102" s="135">
        <f>'Hoškov Strážní stan. - Ho...'!J35</f>
        <v>0</v>
      </c>
      <c r="AW102" s="135">
        <f>'Hoškov Strážní stan. - Ho...'!J36</f>
        <v>0</v>
      </c>
      <c r="AX102" s="135">
        <f>'Hoškov Strážní stan. - Ho...'!J37</f>
        <v>0</v>
      </c>
      <c r="AY102" s="135">
        <f>'Hoškov Strážní stan. - Ho...'!J38</f>
        <v>0</v>
      </c>
      <c r="AZ102" s="135">
        <f>'Hoškov Strážní stan. - Ho...'!F35</f>
        <v>0</v>
      </c>
      <c r="BA102" s="135">
        <f>'Hoškov Strážní stan. - Ho...'!F36</f>
        <v>0</v>
      </c>
      <c r="BB102" s="135">
        <f>'Hoškov Strážní stan. - Ho...'!F37</f>
        <v>0</v>
      </c>
      <c r="BC102" s="135">
        <f>'Hoškov Strážní stan. - Ho...'!F38</f>
        <v>0</v>
      </c>
      <c r="BD102" s="137">
        <f>'Hoškov Strážní stan. - Ho...'!F39</f>
        <v>0</v>
      </c>
      <c r="BE102" s="4"/>
      <c r="BT102" s="138" t="s">
        <v>84</v>
      </c>
      <c r="BV102" s="138" t="s">
        <v>76</v>
      </c>
      <c r="BW102" s="138" t="s">
        <v>106</v>
      </c>
      <c r="BX102" s="138" t="s">
        <v>99</v>
      </c>
      <c r="CL102" s="138" t="s">
        <v>1</v>
      </c>
    </row>
    <row r="103" s="4" customFormat="1" ht="23.25" customHeight="1">
      <c r="A103" s="116" t="s">
        <v>78</v>
      </c>
      <c r="B103" s="67"/>
      <c r="C103" s="130"/>
      <c r="D103" s="130"/>
      <c r="E103" s="131" t="s">
        <v>107</v>
      </c>
      <c r="F103" s="131"/>
      <c r="G103" s="131"/>
      <c r="H103" s="131"/>
      <c r="I103" s="131"/>
      <c r="J103" s="130"/>
      <c r="K103" s="131" t="s">
        <v>108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'Hoškovice VRN - Hoškovice...'!J32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102</v>
      </c>
      <c r="AR103" s="69"/>
      <c r="AS103" s="139">
        <v>0</v>
      </c>
      <c r="AT103" s="140">
        <f>ROUND(SUM(AV103:AW103),2)</f>
        <v>0</v>
      </c>
      <c r="AU103" s="141">
        <f>'Hoškovice VRN - Hoškovice...'!P121</f>
        <v>0</v>
      </c>
      <c r="AV103" s="140">
        <f>'Hoškovice VRN - Hoškovice...'!J35</f>
        <v>0</v>
      </c>
      <c r="AW103" s="140">
        <f>'Hoškovice VRN - Hoškovice...'!J36</f>
        <v>0</v>
      </c>
      <c r="AX103" s="140">
        <f>'Hoškovice VRN - Hoškovice...'!J37</f>
        <v>0</v>
      </c>
      <c r="AY103" s="140">
        <f>'Hoškovice VRN - Hoškovice...'!J38</f>
        <v>0</v>
      </c>
      <c r="AZ103" s="140">
        <f>'Hoškovice VRN - Hoškovice...'!F35</f>
        <v>0</v>
      </c>
      <c r="BA103" s="140">
        <f>'Hoškovice VRN - Hoškovice...'!F36</f>
        <v>0</v>
      </c>
      <c r="BB103" s="140">
        <f>'Hoškovice VRN - Hoškovice...'!F37</f>
        <v>0</v>
      </c>
      <c r="BC103" s="140">
        <f>'Hoškovice VRN - Hoškovice...'!F38</f>
        <v>0</v>
      </c>
      <c r="BD103" s="142">
        <f>'Hoškovice VRN - Hoškovice...'!F39</f>
        <v>0</v>
      </c>
      <c r="BE103" s="4"/>
      <c r="BT103" s="138" t="s">
        <v>84</v>
      </c>
      <c r="BV103" s="138" t="s">
        <v>76</v>
      </c>
      <c r="BW103" s="138" t="s">
        <v>109</v>
      </c>
      <c r="BX103" s="138" t="s">
        <v>99</v>
      </c>
      <c r="CL103" s="138" t="s">
        <v>1</v>
      </c>
    </row>
    <row r="104" s="2" customFormat="1" ht="30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sheet="1" formatColumns="0" formatRows="0" objects="1" scenarios="1" spinCount="100000" saltValue="8k2BGM83Yo4813wRh8qxaudUgNfolkL4+zHSOQIWVyc7hrnk+RPWKz8nLf6uy7QRFlLdwj0htrkht5uS9rbVsw==" hashValue="7CzvQg9mOesIie2wqtsvdV4f3d8HXTSqPDe0/8ig+DqjfovhcTcq6E6zoYUrYv1ZZ0i97wrwG0WSGyOxCeRMPw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Bělá pod Bez. - Bělá pod ...'!C2" display="/"/>
    <hyperlink ref="A96" location="'Loukov u M-H stavědl - Lo...'!C2" display="/"/>
    <hyperlink ref="A97" location="'Machnín - strážní st - Ma...'!C2" display="/"/>
    <hyperlink ref="A98" location="'Chras And Hora str.d - Ch...'!C2" display="/"/>
    <hyperlink ref="A99" location="'Hodkovice nM stráž.d - Ho...'!C2" display="/"/>
    <hyperlink ref="A101" location="'HoškoStráž d č8,.p11 - Ho...'!C2" display="/"/>
    <hyperlink ref="A102" location="'Hoškov Strážní stan. - Ho...'!C2" display="/"/>
    <hyperlink ref="A103" location="'Hoškovice VRN - Hoškovi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111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2" t="s">
        <v>112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18</v>
      </c>
      <c r="E11" s="35"/>
      <c r="F11" s="138" t="s">
        <v>1</v>
      </c>
      <c r="G11" s="35"/>
      <c r="H11" s="35"/>
      <c r="I11" s="153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20</v>
      </c>
      <c r="E12" s="35"/>
      <c r="F12" s="138" t="s">
        <v>113</v>
      </c>
      <c r="G12" s="35"/>
      <c r="H12" s="35"/>
      <c r="I12" s="153" t="s">
        <v>22</v>
      </c>
      <c r="J12" s="154" t="str">
        <f>'Rekapitulace stavby'!AN8</f>
        <v>21. 4. 2020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24</v>
      </c>
      <c r="E14" s="35"/>
      <c r="F14" s="35"/>
      <c r="G14" s="35"/>
      <c r="H14" s="35"/>
      <c r="I14" s="153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53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28</v>
      </c>
      <c r="E17" s="35"/>
      <c r="F17" s="35"/>
      <c r="G17" s="35"/>
      <c r="H17" s="35"/>
      <c r="I17" s="15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30</v>
      </c>
      <c r="E20" s="35"/>
      <c r="F20" s="35"/>
      <c r="G20" s="35"/>
      <c r="H20" s="35"/>
      <c r="I20" s="153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53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32</v>
      </c>
      <c r="E23" s="35"/>
      <c r="F23" s="35"/>
      <c r="G23" s="35"/>
      <c r="H23" s="35"/>
      <c r="I23" s="153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53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33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151"/>
      <c r="J30" s="163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5" t="s">
        <v>35</v>
      </c>
      <c r="J32" s="164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38</v>
      </c>
      <c r="E33" s="149" t="s">
        <v>39</v>
      </c>
      <c r="F33" s="167">
        <f>ROUND((SUM(BE125:BE177)),  2)</f>
        <v>0</v>
      </c>
      <c r="G33" s="35"/>
      <c r="H33" s="35"/>
      <c r="I33" s="168">
        <v>0.20999999999999999</v>
      </c>
      <c r="J33" s="167">
        <f>ROUND(((SUM(BE125:BE177))*I33),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40</v>
      </c>
      <c r="F34" s="167">
        <f>ROUND((SUM(BF125:BF177)),  2)</f>
        <v>0</v>
      </c>
      <c r="G34" s="35"/>
      <c r="H34" s="35"/>
      <c r="I34" s="168">
        <v>0.14999999999999999</v>
      </c>
      <c r="J34" s="167">
        <f>ROUND(((SUM(BF125:BF177))*I34),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41</v>
      </c>
      <c r="F35" s="167">
        <f>ROUND((SUM(BG125:BG177)),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42</v>
      </c>
      <c r="F36" s="167">
        <f>ROUND((SUM(BH125:BH177)),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43</v>
      </c>
      <c r="F37" s="167">
        <f>ROUND((SUM(BI125:BI177)),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44</v>
      </c>
      <c r="E39" s="171"/>
      <c r="F39" s="171"/>
      <c r="G39" s="172" t="s">
        <v>45</v>
      </c>
      <c r="H39" s="173" t="s">
        <v>46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Bělá pod Bez. - Bělá pod Bezdězem, soc. zaříření TO, žst., VD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Bělá pod Bezdězem</v>
      </c>
      <c r="G89" s="37"/>
      <c r="H89" s="37"/>
      <c r="I89" s="153" t="s">
        <v>22</v>
      </c>
      <c r="J89" s="76" t="str">
        <f>IF(J12="","",J12)</f>
        <v>21. 4. 2020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3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53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4" t="s">
        <v>115</v>
      </c>
      <c r="D94" s="195"/>
      <c r="E94" s="195"/>
      <c r="F94" s="195"/>
      <c r="G94" s="195"/>
      <c r="H94" s="195"/>
      <c r="I94" s="196"/>
      <c r="J94" s="197" t="s">
        <v>116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8" t="s">
        <v>117</v>
      </c>
      <c r="D96" s="37"/>
      <c r="E96" s="37"/>
      <c r="F96" s="37"/>
      <c r="G96" s="37"/>
      <c r="H96" s="37"/>
      <c r="I96" s="15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118</v>
      </c>
    </row>
    <row r="97" s="9" customFormat="1" ht="24.96" customHeight="1">
      <c r="A97" s="9"/>
      <c r="B97" s="199"/>
      <c r="C97" s="200"/>
      <c r="D97" s="201" t="s">
        <v>119</v>
      </c>
      <c r="E97" s="202"/>
      <c r="F97" s="202"/>
      <c r="G97" s="202"/>
      <c r="H97" s="202"/>
      <c r="I97" s="203"/>
      <c r="J97" s="204">
        <f>J126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30"/>
      <c r="D98" s="207" t="s">
        <v>120</v>
      </c>
      <c r="E98" s="208"/>
      <c r="F98" s="208"/>
      <c r="G98" s="208"/>
      <c r="H98" s="208"/>
      <c r="I98" s="209"/>
      <c r="J98" s="210">
        <f>J127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30"/>
      <c r="D99" s="207" t="s">
        <v>121</v>
      </c>
      <c r="E99" s="208"/>
      <c r="F99" s="208"/>
      <c r="G99" s="208"/>
      <c r="H99" s="208"/>
      <c r="I99" s="209"/>
      <c r="J99" s="210">
        <f>J139</f>
        <v>0</v>
      </c>
      <c r="K99" s="130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130"/>
      <c r="D100" s="207" t="s">
        <v>122</v>
      </c>
      <c r="E100" s="208"/>
      <c r="F100" s="208"/>
      <c r="G100" s="208"/>
      <c r="H100" s="208"/>
      <c r="I100" s="209"/>
      <c r="J100" s="210">
        <f>J151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123</v>
      </c>
      <c r="E101" s="202"/>
      <c r="F101" s="202"/>
      <c r="G101" s="202"/>
      <c r="H101" s="202"/>
      <c r="I101" s="203"/>
      <c r="J101" s="204">
        <f>J162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124</v>
      </c>
      <c r="E102" s="208"/>
      <c r="F102" s="208"/>
      <c r="G102" s="208"/>
      <c r="H102" s="208"/>
      <c r="I102" s="209"/>
      <c r="J102" s="210">
        <f>J163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125</v>
      </c>
      <c r="E103" s="208"/>
      <c r="F103" s="208"/>
      <c r="G103" s="208"/>
      <c r="H103" s="208"/>
      <c r="I103" s="209"/>
      <c r="J103" s="210">
        <f>J166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126</v>
      </c>
      <c r="E104" s="208"/>
      <c r="F104" s="208"/>
      <c r="G104" s="208"/>
      <c r="H104" s="208"/>
      <c r="I104" s="209"/>
      <c r="J104" s="210">
        <f>J172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9"/>
      <c r="C105" s="200"/>
      <c r="D105" s="201" t="s">
        <v>127</v>
      </c>
      <c r="E105" s="202"/>
      <c r="F105" s="202"/>
      <c r="G105" s="202"/>
      <c r="H105" s="202"/>
      <c r="I105" s="203"/>
      <c r="J105" s="204">
        <f>J174</f>
        <v>0</v>
      </c>
      <c r="K105" s="200"/>
      <c r="L105" s="2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128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93" t="str">
        <f>E7</f>
        <v>Demolice objektů - Bělá pod Bez.,Hodkovice,Hoškovice,Chrastava And.Hora,Loukov,Machnín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111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Bělá pod Bez. - Bělá pod Bezdězem, soc. zaříření TO, žst., VD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Bělá pod Bezdězem</v>
      </c>
      <c r="G119" s="37"/>
      <c r="H119" s="37"/>
      <c r="I119" s="153" t="s">
        <v>22</v>
      </c>
      <c r="J119" s="76" t="str">
        <f>IF(J12="","",J12)</f>
        <v>21. 4. 2020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153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153" t="s">
        <v>32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12"/>
      <c r="B124" s="213"/>
      <c r="C124" s="214" t="s">
        <v>129</v>
      </c>
      <c r="D124" s="215" t="s">
        <v>59</v>
      </c>
      <c r="E124" s="215" t="s">
        <v>55</v>
      </c>
      <c r="F124" s="215" t="s">
        <v>56</v>
      </c>
      <c r="G124" s="215" t="s">
        <v>130</v>
      </c>
      <c r="H124" s="215" t="s">
        <v>131</v>
      </c>
      <c r="I124" s="216" t="s">
        <v>132</v>
      </c>
      <c r="J124" s="217" t="s">
        <v>116</v>
      </c>
      <c r="K124" s="218" t="s">
        <v>133</v>
      </c>
      <c r="L124" s="219"/>
      <c r="M124" s="97" t="s">
        <v>1</v>
      </c>
      <c r="N124" s="98" t="s">
        <v>38</v>
      </c>
      <c r="O124" s="98" t="s">
        <v>134</v>
      </c>
      <c r="P124" s="98" t="s">
        <v>135</v>
      </c>
      <c r="Q124" s="98" t="s">
        <v>136</v>
      </c>
      <c r="R124" s="98" t="s">
        <v>137</v>
      </c>
      <c r="S124" s="98" t="s">
        <v>138</v>
      </c>
      <c r="T124" s="99" t="s">
        <v>139</v>
      </c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</row>
    <row r="125" s="2" customFormat="1" ht="22.8" customHeight="1">
      <c r="A125" s="35"/>
      <c r="B125" s="36"/>
      <c r="C125" s="104" t="s">
        <v>140</v>
      </c>
      <c r="D125" s="37"/>
      <c r="E125" s="37"/>
      <c r="F125" s="37"/>
      <c r="G125" s="37"/>
      <c r="H125" s="37"/>
      <c r="I125" s="151"/>
      <c r="J125" s="220">
        <f>BK125</f>
        <v>0</v>
      </c>
      <c r="K125" s="37"/>
      <c r="L125" s="41"/>
      <c r="M125" s="100"/>
      <c r="N125" s="221"/>
      <c r="O125" s="101"/>
      <c r="P125" s="222">
        <f>P126+P162+P174</f>
        <v>0</v>
      </c>
      <c r="Q125" s="101"/>
      <c r="R125" s="222">
        <f>R126+R162+R174</f>
        <v>0</v>
      </c>
      <c r="S125" s="101"/>
      <c r="T125" s="223">
        <f>T126+T162+T174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118</v>
      </c>
      <c r="BK125" s="224">
        <f>BK126+BK162+BK174</f>
        <v>0</v>
      </c>
    </row>
    <row r="126" s="12" customFormat="1" ht="25.92" customHeight="1">
      <c r="A126" s="12"/>
      <c r="B126" s="225"/>
      <c r="C126" s="226"/>
      <c r="D126" s="227" t="s">
        <v>73</v>
      </c>
      <c r="E126" s="228" t="s">
        <v>141</v>
      </c>
      <c r="F126" s="228" t="s">
        <v>142</v>
      </c>
      <c r="G126" s="226"/>
      <c r="H126" s="226"/>
      <c r="I126" s="229"/>
      <c r="J126" s="230">
        <f>BK126</f>
        <v>0</v>
      </c>
      <c r="K126" s="226"/>
      <c r="L126" s="231"/>
      <c r="M126" s="232"/>
      <c r="N126" s="233"/>
      <c r="O126" s="233"/>
      <c r="P126" s="234">
        <f>P127+P139+P151</f>
        <v>0</v>
      </c>
      <c r="Q126" s="233"/>
      <c r="R126" s="234">
        <f>R127+R139+R151</f>
        <v>0</v>
      </c>
      <c r="S126" s="233"/>
      <c r="T126" s="235">
        <f>T127+T139+T151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6" t="s">
        <v>82</v>
      </c>
      <c r="AT126" s="237" t="s">
        <v>73</v>
      </c>
      <c r="AU126" s="237" t="s">
        <v>74</v>
      </c>
      <c r="AY126" s="236" t="s">
        <v>143</v>
      </c>
      <c r="BK126" s="238">
        <f>BK127+BK139+BK151</f>
        <v>0</v>
      </c>
    </row>
    <row r="127" s="12" customFormat="1" ht="22.8" customHeight="1">
      <c r="A127" s="12"/>
      <c r="B127" s="225"/>
      <c r="C127" s="226"/>
      <c r="D127" s="227" t="s">
        <v>73</v>
      </c>
      <c r="E127" s="239" t="s">
        <v>82</v>
      </c>
      <c r="F127" s="239" t="s">
        <v>144</v>
      </c>
      <c r="G127" s="226"/>
      <c r="H127" s="226"/>
      <c r="I127" s="229"/>
      <c r="J127" s="240">
        <f>BK127</f>
        <v>0</v>
      </c>
      <c r="K127" s="226"/>
      <c r="L127" s="231"/>
      <c r="M127" s="232"/>
      <c r="N127" s="233"/>
      <c r="O127" s="233"/>
      <c r="P127" s="234">
        <f>SUM(P128:P138)</f>
        <v>0</v>
      </c>
      <c r="Q127" s="233"/>
      <c r="R127" s="234">
        <f>SUM(R128:R138)</f>
        <v>0</v>
      </c>
      <c r="S127" s="233"/>
      <c r="T127" s="235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82</v>
      </c>
      <c r="AT127" s="237" t="s">
        <v>73</v>
      </c>
      <c r="AU127" s="237" t="s">
        <v>82</v>
      </c>
      <c r="AY127" s="236" t="s">
        <v>143</v>
      </c>
      <c r="BK127" s="238">
        <f>SUM(BK128:BK138)</f>
        <v>0</v>
      </c>
    </row>
    <row r="128" s="2" customFormat="1" ht="16.5" customHeight="1">
      <c r="A128" s="35"/>
      <c r="B128" s="36"/>
      <c r="C128" s="241" t="s">
        <v>82</v>
      </c>
      <c r="D128" s="241" t="s">
        <v>145</v>
      </c>
      <c r="E128" s="242" t="s">
        <v>146</v>
      </c>
      <c r="F128" s="243" t="s">
        <v>147</v>
      </c>
      <c r="G128" s="244" t="s">
        <v>148</v>
      </c>
      <c r="H128" s="245">
        <v>144</v>
      </c>
      <c r="I128" s="246"/>
      <c r="J128" s="247">
        <f>ROUND(I128*H128,2)</f>
        <v>0</v>
      </c>
      <c r="K128" s="248"/>
      <c r="L128" s="41"/>
      <c r="M128" s="249" t="s">
        <v>1</v>
      </c>
      <c r="N128" s="250" t="s">
        <v>39</v>
      </c>
      <c r="O128" s="88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3" t="s">
        <v>149</v>
      </c>
      <c r="AT128" s="253" t="s">
        <v>145</v>
      </c>
      <c r="AU128" s="253" t="s">
        <v>84</v>
      </c>
      <c r="AY128" s="14" t="s">
        <v>143</v>
      </c>
      <c r="BE128" s="254">
        <f>IF(N128="základní",J128,0)</f>
        <v>0</v>
      </c>
      <c r="BF128" s="254">
        <f>IF(N128="snížená",J128,0)</f>
        <v>0</v>
      </c>
      <c r="BG128" s="254">
        <f>IF(N128="zákl. přenesená",J128,0)</f>
        <v>0</v>
      </c>
      <c r="BH128" s="254">
        <f>IF(N128="sníž. přenesená",J128,0)</f>
        <v>0</v>
      </c>
      <c r="BI128" s="254">
        <f>IF(N128="nulová",J128,0)</f>
        <v>0</v>
      </c>
      <c r="BJ128" s="14" t="s">
        <v>82</v>
      </c>
      <c r="BK128" s="254">
        <f>ROUND(I128*H128,2)</f>
        <v>0</v>
      </c>
      <c r="BL128" s="14" t="s">
        <v>149</v>
      </c>
      <c r="BM128" s="253" t="s">
        <v>84</v>
      </c>
    </row>
    <row r="129" s="2" customFormat="1" ht="21.75" customHeight="1">
      <c r="A129" s="35"/>
      <c r="B129" s="36"/>
      <c r="C129" s="241" t="s">
        <v>84</v>
      </c>
      <c r="D129" s="241" t="s">
        <v>145</v>
      </c>
      <c r="E129" s="242" t="s">
        <v>150</v>
      </c>
      <c r="F129" s="243" t="s">
        <v>151</v>
      </c>
      <c r="G129" s="244" t="s">
        <v>148</v>
      </c>
      <c r="H129" s="245">
        <v>144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149</v>
      </c>
      <c r="AT129" s="253" t="s">
        <v>145</v>
      </c>
      <c r="AU129" s="253" t="s">
        <v>84</v>
      </c>
      <c r="AY129" s="14" t="s">
        <v>143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149</v>
      </c>
      <c r="BM129" s="253" t="s">
        <v>149</v>
      </c>
    </row>
    <row r="130" s="2" customFormat="1" ht="16.5" customHeight="1">
      <c r="A130" s="35"/>
      <c r="B130" s="36"/>
      <c r="C130" s="241" t="s">
        <v>152</v>
      </c>
      <c r="D130" s="241" t="s">
        <v>145</v>
      </c>
      <c r="E130" s="242" t="s">
        <v>153</v>
      </c>
      <c r="F130" s="243" t="s">
        <v>154</v>
      </c>
      <c r="G130" s="244" t="s">
        <v>148</v>
      </c>
      <c r="H130" s="245">
        <v>144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149</v>
      </c>
      <c r="AT130" s="253" t="s">
        <v>145</v>
      </c>
      <c r="AU130" s="253" t="s">
        <v>84</v>
      </c>
      <c r="AY130" s="14" t="s">
        <v>143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149</v>
      </c>
      <c r="BM130" s="253" t="s">
        <v>155</v>
      </c>
    </row>
    <row r="131" s="2" customFormat="1" ht="21.75" customHeight="1">
      <c r="A131" s="35"/>
      <c r="B131" s="36"/>
      <c r="C131" s="241" t="s">
        <v>149</v>
      </c>
      <c r="D131" s="241" t="s">
        <v>145</v>
      </c>
      <c r="E131" s="242" t="s">
        <v>156</v>
      </c>
      <c r="F131" s="243" t="s">
        <v>157</v>
      </c>
      <c r="G131" s="244" t="s">
        <v>158</v>
      </c>
      <c r="H131" s="245">
        <v>1.5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159</v>
      </c>
    </row>
    <row r="132" s="2" customFormat="1" ht="21.75" customHeight="1">
      <c r="A132" s="35"/>
      <c r="B132" s="36"/>
      <c r="C132" s="241" t="s">
        <v>160</v>
      </c>
      <c r="D132" s="241" t="s">
        <v>145</v>
      </c>
      <c r="E132" s="242" t="s">
        <v>161</v>
      </c>
      <c r="F132" s="243" t="s">
        <v>162</v>
      </c>
      <c r="G132" s="244" t="s">
        <v>163</v>
      </c>
      <c r="H132" s="245">
        <v>5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164</v>
      </c>
    </row>
    <row r="133" s="2" customFormat="1" ht="16.5" customHeight="1">
      <c r="A133" s="35"/>
      <c r="B133" s="36"/>
      <c r="C133" s="241" t="s">
        <v>155</v>
      </c>
      <c r="D133" s="241" t="s">
        <v>145</v>
      </c>
      <c r="E133" s="242" t="s">
        <v>165</v>
      </c>
      <c r="F133" s="243" t="s">
        <v>166</v>
      </c>
      <c r="G133" s="244" t="s">
        <v>163</v>
      </c>
      <c r="H133" s="245">
        <v>5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149</v>
      </c>
      <c r="AT133" s="253" t="s">
        <v>145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167</v>
      </c>
    </row>
    <row r="134" s="2" customFormat="1" ht="21.75" customHeight="1">
      <c r="A134" s="35"/>
      <c r="B134" s="36"/>
      <c r="C134" s="241" t="s">
        <v>168</v>
      </c>
      <c r="D134" s="241" t="s">
        <v>145</v>
      </c>
      <c r="E134" s="242" t="s">
        <v>169</v>
      </c>
      <c r="F134" s="243" t="s">
        <v>170</v>
      </c>
      <c r="G134" s="244" t="s">
        <v>148</v>
      </c>
      <c r="H134" s="245">
        <v>60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149</v>
      </c>
      <c r="AT134" s="253" t="s">
        <v>145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171</v>
      </c>
    </row>
    <row r="135" s="2" customFormat="1" ht="21.75" customHeight="1">
      <c r="A135" s="35"/>
      <c r="B135" s="36"/>
      <c r="C135" s="241" t="s">
        <v>159</v>
      </c>
      <c r="D135" s="241" t="s">
        <v>145</v>
      </c>
      <c r="E135" s="242" t="s">
        <v>172</v>
      </c>
      <c r="F135" s="243" t="s">
        <v>173</v>
      </c>
      <c r="G135" s="244" t="s">
        <v>148</v>
      </c>
      <c r="H135" s="245">
        <v>156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149</v>
      </c>
      <c r="AT135" s="253" t="s">
        <v>145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174</v>
      </c>
    </row>
    <row r="136" s="2" customFormat="1" ht="16.5" customHeight="1">
      <c r="A136" s="35"/>
      <c r="B136" s="36"/>
      <c r="C136" s="255" t="s">
        <v>175</v>
      </c>
      <c r="D136" s="255" t="s">
        <v>176</v>
      </c>
      <c r="E136" s="256" t="s">
        <v>177</v>
      </c>
      <c r="F136" s="257" t="s">
        <v>178</v>
      </c>
      <c r="G136" s="258" t="s">
        <v>179</v>
      </c>
      <c r="H136" s="259">
        <v>88.920000000000002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159</v>
      </c>
      <c r="AT136" s="253" t="s">
        <v>176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180</v>
      </c>
    </row>
    <row r="137" s="2" customFormat="1" ht="21.75" customHeight="1">
      <c r="A137" s="35"/>
      <c r="B137" s="36"/>
      <c r="C137" s="241" t="s">
        <v>164</v>
      </c>
      <c r="D137" s="241" t="s">
        <v>145</v>
      </c>
      <c r="E137" s="242" t="s">
        <v>181</v>
      </c>
      <c r="F137" s="243" t="s">
        <v>182</v>
      </c>
      <c r="G137" s="244" t="s">
        <v>148</v>
      </c>
      <c r="H137" s="245">
        <v>156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149</v>
      </c>
      <c r="AT137" s="253" t="s">
        <v>145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183</v>
      </c>
    </row>
    <row r="138" s="2" customFormat="1" ht="16.5" customHeight="1">
      <c r="A138" s="35"/>
      <c r="B138" s="36"/>
      <c r="C138" s="255" t="s">
        <v>184</v>
      </c>
      <c r="D138" s="255" t="s">
        <v>176</v>
      </c>
      <c r="E138" s="256" t="s">
        <v>185</v>
      </c>
      <c r="F138" s="257" t="s">
        <v>186</v>
      </c>
      <c r="G138" s="258" t="s">
        <v>187</v>
      </c>
      <c r="H138" s="259">
        <v>234</v>
      </c>
      <c r="I138" s="260"/>
      <c r="J138" s="261">
        <f>ROUND(I138*H138,2)</f>
        <v>0</v>
      </c>
      <c r="K138" s="262"/>
      <c r="L138" s="263"/>
      <c r="M138" s="264" t="s">
        <v>1</v>
      </c>
      <c r="N138" s="265" t="s">
        <v>39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159</v>
      </c>
      <c r="AT138" s="253" t="s">
        <v>176</v>
      </c>
      <c r="AU138" s="253" t="s">
        <v>84</v>
      </c>
      <c r="AY138" s="14" t="s">
        <v>143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149</v>
      </c>
      <c r="BM138" s="253" t="s">
        <v>188</v>
      </c>
    </row>
    <row r="139" s="12" customFormat="1" ht="22.8" customHeight="1">
      <c r="A139" s="12"/>
      <c r="B139" s="225"/>
      <c r="C139" s="226"/>
      <c r="D139" s="227" t="s">
        <v>73</v>
      </c>
      <c r="E139" s="239" t="s">
        <v>175</v>
      </c>
      <c r="F139" s="239" t="s">
        <v>189</v>
      </c>
      <c r="G139" s="226"/>
      <c r="H139" s="226"/>
      <c r="I139" s="229"/>
      <c r="J139" s="240">
        <f>BK139</f>
        <v>0</v>
      </c>
      <c r="K139" s="226"/>
      <c r="L139" s="231"/>
      <c r="M139" s="232"/>
      <c r="N139" s="233"/>
      <c r="O139" s="233"/>
      <c r="P139" s="234">
        <f>SUM(P140:P150)</f>
        <v>0</v>
      </c>
      <c r="Q139" s="233"/>
      <c r="R139" s="234">
        <f>SUM(R140:R150)</f>
        <v>0</v>
      </c>
      <c r="S139" s="233"/>
      <c r="T139" s="235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6" t="s">
        <v>82</v>
      </c>
      <c r="AT139" s="237" t="s">
        <v>73</v>
      </c>
      <c r="AU139" s="237" t="s">
        <v>82</v>
      </c>
      <c r="AY139" s="236" t="s">
        <v>143</v>
      </c>
      <c r="BK139" s="238">
        <f>SUM(BK140:BK150)</f>
        <v>0</v>
      </c>
    </row>
    <row r="140" s="2" customFormat="1" ht="16.5" customHeight="1">
      <c r="A140" s="35"/>
      <c r="B140" s="36"/>
      <c r="C140" s="241" t="s">
        <v>167</v>
      </c>
      <c r="D140" s="241" t="s">
        <v>145</v>
      </c>
      <c r="E140" s="242" t="s">
        <v>190</v>
      </c>
      <c r="F140" s="243" t="s">
        <v>191</v>
      </c>
      <c r="G140" s="244" t="s">
        <v>158</v>
      </c>
      <c r="H140" s="245">
        <v>16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149</v>
      </c>
      <c r="AT140" s="253" t="s">
        <v>145</v>
      </c>
      <c r="AU140" s="253" t="s">
        <v>84</v>
      </c>
      <c r="AY140" s="14" t="s">
        <v>143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149</v>
      </c>
      <c r="BM140" s="253" t="s">
        <v>192</v>
      </c>
    </row>
    <row r="141" s="2" customFormat="1" ht="21.75" customHeight="1">
      <c r="A141" s="35"/>
      <c r="B141" s="36"/>
      <c r="C141" s="241" t="s">
        <v>193</v>
      </c>
      <c r="D141" s="241" t="s">
        <v>145</v>
      </c>
      <c r="E141" s="242" t="s">
        <v>194</v>
      </c>
      <c r="F141" s="243" t="s">
        <v>195</v>
      </c>
      <c r="G141" s="244" t="s">
        <v>158</v>
      </c>
      <c r="H141" s="245">
        <v>1.665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149</v>
      </c>
      <c r="AT141" s="253" t="s">
        <v>145</v>
      </c>
      <c r="AU141" s="253" t="s">
        <v>84</v>
      </c>
      <c r="AY141" s="14" t="s">
        <v>143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149</v>
      </c>
      <c r="BM141" s="253" t="s">
        <v>196</v>
      </c>
    </row>
    <row r="142" s="2" customFormat="1" ht="33" customHeight="1">
      <c r="A142" s="35"/>
      <c r="B142" s="36"/>
      <c r="C142" s="241" t="s">
        <v>171</v>
      </c>
      <c r="D142" s="241" t="s">
        <v>145</v>
      </c>
      <c r="E142" s="242" t="s">
        <v>197</v>
      </c>
      <c r="F142" s="243" t="s">
        <v>198</v>
      </c>
      <c r="G142" s="244" t="s">
        <v>158</v>
      </c>
      <c r="H142" s="245">
        <v>32.759999999999998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199</v>
      </c>
    </row>
    <row r="143" s="2" customFormat="1" ht="21.75" customHeight="1">
      <c r="A143" s="35"/>
      <c r="B143" s="36"/>
      <c r="C143" s="241" t="s">
        <v>8</v>
      </c>
      <c r="D143" s="241" t="s">
        <v>145</v>
      </c>
      <c r="E143" s="242" t="s">
        <v>200</v>
      </c>
      <c r="F143" s="243" t="s">
        <v>201</v>
      </c>
      <c r="G143" s="244" t="s">
        <v>202</v>
      </c>
      <c r="H143" s="245">
        <v>1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203</v>
      </c>
    </row>
    <row r="144" s="2" customFormat="1" ht="21.75" customHeight="1">
      <c r="A144" s="35"/>
      <c r="B144" s="36"/>
      <c r="C144" s="241" t="s">
        <v>174</v>
      </c>
      <c r="D144" s="241" t="s">
        <v>145</v>
      </c>
      <c r="E144" s="242" t="s">
        <v>204</v>
      </c>
      <c r="F144" s="243" t="s">
        <v>205</v>
      </c>
      <c r="G144" s="244" t="s">
        <v>202</v>
      </c>
      <c r="H144" s="245">
        <v>1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149</v>
      </c>
      <c r="AT144" s="253" t="s">
        <v>145</v>
      </c>
      <c r="AU144" s="253" t="s">
        <v>84</v>
      </c>
      <c r="AY144" s="14" t="s">
        <v>143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149</v>
      </c>
      <c r="BM144" s="253" t="s">
        <v>206</v>
      </c>
    </row>
    <row r="145" s="2" customFormat="1" ht="21.75" customHeight="1">
      <c r="A145" s="35"/>
      <c r="B145" s="36"/>
      <c r="C145" s="241" t="s">
        <v>207</v>
      </c>
      <c r="D145" s="241" t="s">
        <v>145</v>
      </c>
      <c r="E145" s="242" t="s">
        <v>208</v>
      </c>
      <c r="F145" s="243" t="s">
        <v>209</v>
      </c>
      <c r="G145" s="244" t="s">
        <v>158</v>
      </c>
      <c r="H145" s="245">
        <v>592.79999999999995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149</v>
      </c>
      <c r="AT145" s="253" t="s">
        <v>145</v>
      </c>
      <c r="AU145" s="253" t="s">
        <v>84</v>
      </c>
      <c r="AY145" s="14" t="s">
        <v>143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149</v>
      </c>
      <c r="BM145" s="253" t="s">
        <v>210</v>
      </c>
    </row>
    <row r="146" s="2" customFormat="1" ht="21.75" customHeight="1">
      <c r="A146" s="35"/>
      <c r="B146" s="36"/>
      <c r="C146" s="241" t="s">
        <v>180</v>
      </c>
      <c r="D146" s="241" t="s">
        <v>145</v>
      </c>
      <c r="E146" s="242" t="s">
        <v>211</v>
      </c>
      <c r="F146" s="243" t="s">
        <v>212</v>
      </c>
      <c r="G146" s="244" t="s">
        <v>213</v>
      </c>
      <c r="H146" s="245">
        <v>14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84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214</v>
      </c>
    </row>
    <row r="147" s="2" customFormat="1" ht="21.75" customHeight="1">
      <c r="A147" s="35"/>
      <c r="B147" s="36"/>
      <c r="C147" s="241" t="s">
        <v>215</v>
      </c>
      <c r="D147" s="241" t="s">
        <v>145</v>
      </c>
      <c r="E147" s="242" t="s">
        <v>216</v>
      </c>
      <c r="F147" s="243" t="s">
        <v>217</v>
      </c>
      <c r="G147" s="244" t="s">
        <v>202</v>
      </c>
      <c r="H147" s="245">
        <v>1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84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218</v>
      </c>
    </row>
    <row r="148" s="2" customFormat="1" ht="16.5" customHeight="1">
      <c r="A148" s="35"/>
      <c r="B148" s="36"/>
      <c r="C148" s="241" t="s">
        <v>183</v>
      </c>
      <c r="D148" s="241" t="s">
        <v>145</v>
      </c>
      <c r="E148" s="242" t="s">
        <v>219</v>
      </c>
      <c r="F148" s="243" t="s">
        <v>220</v>
      </c>
      <c r="G148" s="244" t="s">
        <v>158</v>
      </c>
      <c r="H148" s="245">
        <v>6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149</v>
      </c>
      <c r="AT148" s="253" t="s">
        <v>145</v>
      </c>
      <c r="AU148" s="253" t="s">
        <v>84</v>
      </c>
      <c r="AY148" s="14" t="s">
        <v>143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149</v>
      </c>
      <c r="BM148" s="253" t="s">
        <v>221</v>
      </c>
    </row>
    <row r="149" s="2" customFormat="1" ht="21.75" customHeight="1">
      <c r="A149" s="35"/>
      <c r="B149" s="36"/>
      <c r="C149" s="241" t="s">
        <v>7</v>
      </c>
      <c r="D149" s="241" t="s">
        <v>145</v>
      </c>
      <c r="E149" s="242" t="s">
        <v>222</v>
      </c>
      <c r="F149" s="243" t="s">
        <v>223</v>
      </c>
      <c r="G149" s="244" t="s">
        <v>202</v>
      </c>
      <c r="H149" s="245">
        <v>1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84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224</v>
      </c>
    </row>
    <row r="150" s="2" customFormat="1" ht="21.75" customHeight="1">
      <c r="A150" s="35"/>
      <c r="B150" s="36"/>
      <c r="C150" s="241" t="s">
        <v>188</v>
      </c>
      <c r="D150" s="241" t="s">
        <v>145</v>
      </c>
      <c r="E150" s="242" t="s">
        <v>225</v>
      </c>
      <c r="F150" s="243" t="s">
        <v>226</v>
      </c>
      <c r="G150" s="244" t="s">
        <v>202</v>
      </c>
      <c r="H150" s="245">
        <v>1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149</v>
      </c>
      <c r="AT150" s="253" t="s">
        <v>145</v>
      </c>
      <c r="AU150" s="253" t="s">
        <v>84</v>
      </c>
      <c r="AY150" s="14" t="s">
        <v>143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149</v>
      </c>
      <c r="BM150" s="253" t="s">
        <v>227</v>
      </c>
    </row>
    <row r="151" s="12" customFormat="1" ht="22.8" customHeight="1">
      <c r="A151" s="12"/>
      <c r="B151" s="225"/>
      <c r="C151" s="226"/>
      <c r="D151" s="227" t="s">
        <v>73</v>
      </c>
      <c r="E151" s="239" t="s">
        <v>228</v>
      </c>
      <c r="F151" s="239" t="s">
        <v>229</v>
      </c>
      <c r="G151" s="226"/>
      <c r="H151" s="226"/>
      <c r="I151" s="229"/>
      <c r="J151" s="240">
        <f>BK151</f>
        <v>0</v>
      </c>
      <c r="K151" s="226"/>
      <c r="L151" s="231"/>
      <c r="M151" s="232"/>
      <c r="N151" s="233"/>
      <c r="O151" s="233"/>
      <c r="P151" s="234">
        <f>SUM(P152:P161)</f>
        <v>0</v>
      </c>
      <c r="Q151" s="233"/>
      <c r="R151" s="234">
        <f>SUM(R152:R161)</f>
        <v>0</v>
      </c>
      <c r="S151" s="233"/>
      <c r="T151" s="235">
        <f>SUM(T152:T161)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82</v>
      </c>
      <c r="AT151" s="237" t="s">
        <v>73</v>
      </c>
      <c r="AU151" s="237" t="s">
        <v>82</v>
      </c>
      <c r="AY151" s="236" t="s">
        <v>143</v>
      </c>
      <c r="BK151" s="238">
        <f>SUM(BK152:BK161)</f>
        <v>0</v>
      </c>
    </row>
    <row r="152" s="2" customFormat="1" ht="21.75" customHeight="1">
      <c r="A152" s="35"/>
      <c r="B152" s="36"/>
      <c r="C152" s="241" t="s">
        <v>230</v>
      </c>
      <c r="D152" s="241" t="s">
        <v>145</v>
      </c>
      <c r="E152" s="242" t="s">
        <v>231</v>
      </c>
      <c r="F152" s="243" t="s">
        <v>232</v>
      </c>
      <c r="G152" s="244" t="s">
        <v>179</v>
      </c>
      <c r="H152" s="245">
        <v>344.53300000000002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149</v>
      </c>
      <c r="AT152" s="253" t="s">
        <v>145</v>
      </c>
      <c r="AU152" s="253" t="s">
        <v>84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149</v>
      </c>
      <c r="BM152" s="253" t="s">
        <v>233</v>
      </c>
    </row>
    <row r="153" s="2" customFormat="1" ht="16.5" customHeight="1">
      <c r="A153" s="35"/>
      <c r="B153" s="36"/>
      <c r="C153" s="241" t="s">
        <v>192</v>
      </c>
      <c r="D153" s="241" t="s">
        <v>145</v>
      </c>
      <c r="E153" s="242" t="s">
        <v>234</v>
      </c>
      <c r="F153" s="243" t="s">
        <v>235</v>
      </c>
      <c r="G153" s="244" t="s">
        <v>179</v>
      </c>
      <c r="H153" s="245">
        <v>344.53300000000002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149</v>
      </c>
      <c r="AT153" s="253" t="s">
        <v>145</v>
      </c>
      <c r="AU153" s="253" t="s">
        <v>84</v>
      </c>
      <c r="AY153" s="14" t="s">
        <v>143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149</v>
      </c>
      <c r="BM153" s="253" t="s">
        <v>236</v>
      </c>
    </row>
    <row r="154" s="2" customFormat="1" ht="21.75" customHeight="1">
      <c r="A154" s="35"/>
      <c r="B154" s="36"/>
      <c r="C154" s="241" t="s">
        <v>237</v>
      </c>
      <c r="D154" s="241" t="s">
        <v>145</v>
      </c>
      <c r="E154" s="242" t="s">
        <v>238</v>
      </c>
      <c r="F154" s="243" t="s">
        <v>239</v>
      </c>
      <c r="G154" s="244" t="s">
        <v>179</v>
      </c>
      <c r="H154" s="245">
        <v>1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149</v>
      </c>
      <c r="AT154" s="253" t="s">
        <v>145</v>
      </c>
      <c r="AU154" s="253" t="s">
        <v>84</v>
      </c>
      <c r="AY154" s="14" t="s">
        <v>143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149</v>
      </c>
      <c r="BM154" s="253" t="s">
        <v>240</v>
      </c>
    </row>
    <row r="155" s="2" customFormat="1" ht="21.75" customHeight="1">
      <c r="A155" s="35"/>
      <c r="B155" s="36"/>
      <c r="C155" s="241" t="s">
        <v>196</v>
      </c>
      <c r="D155" s="241" t="s">
        <v>145</v>
      </c>
      <c r="E155" s="242" t="s">
        <v>241</v>
      </c>
      <c r="F155" s="243" t="s">
        <v>242</v>
      </c>
      <c r="G155" s="244" t="s">
        <v>179</v>
      </c>
      <c r="H155" s="245">
        <v>45.165999999999997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149</v>
      </c>
      <c r="AT155" s="253" t="s">
        <v>145</v>
      </c>
      <c r="AU155" s="253" t="s">
        <v>84</v>
      </c>
      <c r="AY155" s="14" t="s">
        <v>143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149</v>
      </c>
      <c r="BM155" s="253" t="s">
        <v>243</v>
      </c>
    </row>
    <row r="156" s="2" customFormat="1" ht="21.75" customHeight="1">
      <c r="A156" s="35"/>
      <c r="B156" s="36"/>
      <c r="C156" s="241" t="s">
        <v>244</v>
      </c>
      <c r="D156" s="241" t="s">
        <v>145</v>
      </c>
      <c r="E156" s="242" t="s">
        <v>245</v>
      </c>
      <c r="F156" s="243" t="s">
        <v>246</v>
      </c>
      <c r="G156" s="244" t="s">
        <v>179</v>
      </c>
      <c r="H156" s="245">
        <v>1.5600000000000001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149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149</v>
      </c>
      <c r="BM156" s="253" t="s">
        <v>247</v>
      </c>
    </row>
    <row r="157" s="2" customFormat="1" ht="33" customHeight="1">
      <c r="A157" s="35"/>
      <c r="B157" s="36"/>
      <c r="C157" s="241" t="s">
        <v>199</v>
      </c>
      <c r="D157" s="241" t="s">
        <v>145</v>
      </c>
      <c r="E157" s="242" t="s">
        <v>248</v>
      </c>
      <c r="F157" s="243" t="s">
        <v>249</v>
      </c>
      <c r="G157" s="244" t="s">
        <v>179</v>
      </c>
      <c r="H157" s="245">
        <v>255.94300000000001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149</v>
      </c>
      <c r="AT157" s="253" t="s">
        <v>145</v>
      </c>
      <c r="AU157" s="253" t="s">
        <v>84</v>
      </c>
      <c r="AY157" s="14" t="s">
        <v>143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149</v>
      </c>
      <c r="BM157" s="253" t="s">
        <v>250</v>
      </c>
    </row>
    <row r="158" s="2" customFormat="1" ht="21.75" customHeight="1">
      <c r="A158" s="35"/>
      <c r="B158" s="36"/>
      <c r="C158" s="241" t="s">
        <v>251</v>
      </c>
      <c r="D158" s="241" t="s">
        <v>145</v>
      </c>
      <c r="E158" s="242" t="s">
        <v>252</v>
      </c>
      <c r="F158" s="243" t="s">
        <v>253</v>
      </c>
      <c r="G158" s="244" t="s">
        <v>179</v>
      </c>
      <c r="H158" s="245">
        <v>0.23000000000000001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149</v>
      </c>
      <c r="AT158" s="253" t="s">
        <v>145</v>
      </c>
      <c r="AU158" s="253" t="s">
        <v>84</v>
      </c>
      <c r="AY158" s="14" t="s">
        <v>143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149</v>
      </c>
      <c r="BM158" s="253" t="s">
        <v>254</v>
      </c>
    </row>
    <row r="159" s="2" customFormat="1" ht="21.75" customHeight="1">
      <c r="A159" s="35"/>
      <c r="B159" s="36"/>
      <c r="C159" s="241" t="s">
        <v>203</v>
      </c>
      <c r="D159" s="241" t="s">
        <v>145</v>
      </c>
      <c r="E159" s="242" t="s">
        <v>255</v>
      </c>
      <c r="F159" s="243" t="s">
        <v>256</v>
      </c>
      <c r="G159" s="244" t="s">
        <v>179</v>
      </c>
      <c r="H159" s="245">
        <v>0.20000000000000001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149</v>
      </c>
      <c r="AT159" s="253" t="s">
        <v>145</v>
      </c>
      <c r="AU159" s="253" t="s">
        <v>84</v>
      </c>
      <c r="AY159" s="14" t="s">
        <v>143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149</v>
      </c>
      <c r="BM159" s="253" t="s">
        <v>257</v>
      </c>
    </row>
    <row r="160" s="2" customFormat="1" ht="16.5" customHeight="1">
      <c r="A160" s="35"/>
      <c r="B160" s="36"/>
      <c r="C160" s="241" t="s">
        <v>258</v>
      </c>
      <c r="D160" s="241" t="s">
        <v>145</v>
      </c>
      <c r="E160" s="242" t="s">
        <v>259</v>
      </c>
      <c r="F160" s="243" t="s">
        <v>260</v>
      </c>
      <c r="G160" s="244" t="s">
        <v>179</v>
      </c>
      <c r="H160" s="245">
        <v>0.47399999999999998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149</v>
      </c>
      <c r="AT160" s="253" t="s">
        <v>145</v>
      </c>
      <c r="AU160" s="253" t="s">
        <v>84</v>
      </c>
      <c r="AY160" s="14" t="s">
        <v>143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149</v>
      </c>
      <c r="BM160" s="253" t="s">
        <v>261</v>
      </c>
    </row>
    <row r="161" s="2" customFormat="1" ht="21.75" customHeight="1">
      <c r="A161" s="35"/>
      <c r="B161" s="36"/>
      <c r="C161" s="241" t="s">
        <v>206</v>
      </c>
      <c r="D161" s="241" t="s">
        <v>145</v>
      </c>
      <c r="E161" s="242" t="s">
        <v>262</v>
      </c>
      <c r="F161" s="243" t="s">
        <v>263</v>
      </c>
      <c r="G161" s="244" t="s">
        <v>179</v>
      </c>
      <c r="H161" s="245">
        <v>19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149</v>
      </c>
      <c r="AT161" s="253" t="s">
        <v>145</v>
      </c>
      <c r="AU161" s="253" t="s">
        <v>84</v>
      </c>
      <c r="AY161" s="14" t="s">
        <v>143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149</v>
      </c>
      <c r="BM161" s="253" t="s">
        <v>264</v>
      </c>
    </row>
    <row r="162" s="12" customFormat="1" ht="25.92" customHeight="1">
      <c r="A162" s="12"/>
      <c r="B162" s="225"/>
      <c r="C162" s="226"/>
      <c r="D162" s="227" t="s">
        <v>73</v>
      </c>
      <c r="E162" s="228" t="s">
        <v>265</v>
      </c>
      <c r="F162" s="228" t="s">
        <v>266</v>
      </c>
      <c r="G162" s="226"/>
      <c r="H162" s="226"/>
      <c r="I162" s="229"/>
      <c r="J162" s="230">
        <f>BK162</f>
        <v>0</v>
      </c>
      <c r="K162" s="226"/>
      <c r="L162" s="231"/>
      <c r="M162" s="232"/>
      <c r="N162" s="233"/>
      <c r="O162" s="233"/>
      <c r="P162" s="234">
        <f>P163+P166+P172</f>
        <v>0</v>
      </c>
      <c r="Q162" s="233"/>
      <c r="R162" s="234">
        <f>R163+R166+R172</f>
        <v>0</v>
      </c>
      <c r="S162" s="233"/>
      <c r="T162" s="235">
        <f>T163+T166+T172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6" t="s">
        <v>84</v>
      </c>
      <c r="AT162" s="237" t="s">
        <v>73</v>
      </c>
      <c r="AU162" s="237" t="s">
        <v>74</v>
      </c>
      <c r="AY162" s="236" t="s">
        <v>143</v>
      </c>
      <c r="BK162" s="238">
        <f>BK163+BK166+BK172</f>
        <v>0</v>
      </c>
    </row>
    <row r="163" s="12" customFormat="1" ht="22.8" customHeight="1">
      <c r="A163" s="12"/>
      <c r="B163" s="225"/>
      <c r="C163" s="226"/>
      <c r="D163" s="227" t="s">
        <v>73</v>
      </c>
      <c r="E163" s="239" t="s">
        <v>267</v>
      </c>
      <c r="F163" s="239" t="s">
        <v>268</v>
      </c>
      <c r="G163" s="226"/>
      <c r="H163" s="226"/>
      <c r="I163" s="229"/>
      <c r="J163" s="240">
        <f>BK163</f>
        <v>0</v>
      </c>
      <c r="K163" s="226"/>
      <c r="L163" s="231"/>
      <c r="M163" s="232"/>
      <c r="N163" s="233"/>
      <c r="O163" s="233"/>
      <c r="P163" s="234">
        <f>SUM(P164:P165)</f>
        <v>0</v>
      </c>
      <c r="Q163" s="233"/>
      <c r="R163" s="234">
        <f>SUM(R164:R165)</f>
        <v>0</v>
      </c>
      <c r="S163" s="233"/>
      <c r="T163" s="235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84</v>
      </c>
      <c r="AT163" s="237" t="s">
        <v>73</v>
      </c>
      <c r="AU163" s="237" t="s">
        <v>82</v>
      </c>
      <c r="AY163" s="236" t="s">
        <v>143</v>
      </c>
      <c r="BK163" s="238">
        <f>SUM(BK164:BK165)</f>
        <v>0</v>
      </c>
    </row>
    <row r="164" s="2" customFormat="1" ht="16.5" customHeight="1">
      <c r="A164" s="35"/>
      <c r="B164" s="36"/>
      <c r="C164" s="241" t="s">
        <v>269</v>
      </c>
      <c r="D164" s="241" t="s">
        <v>145</v>
      </c>
      <c r="E164" s="242" t="s">
        <v>270</v>
      </c>
      <c r="F164" s="243" t="s">
        <v>271</v>
      </c>
      <c r="G164" s="244" t="s">
        <v>148</v>
      </c>
      <c r="H164" s="245">
        <v>156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174</v>
      </c>
      <c r="AT164" s="253" t="s">
        <v>145</v>
      </c>
      <c r="AU164" s="253" t="s">
        <v>84</v>
      </c>
      <c r="AY164" s="14" t="s">
        <v>143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174</v>
      </c>
      <c r="BM164" s="253" t="s">
        <v>272</v>
      </c>
    </row>
    <row r="165" s="2" customFormat="1" ht="21.75" customHeight="1">
      <c r="A165" s="35"/>
      <c r="B165" s="36"/>
      <c r="C165" s="241" t="s">
        <v>210</v>
      </c>
      <c r="D165" s="241" t="s">
        <v>145</v>
      </c>
      <c r="E165" s="242" t="s">
        <v>273</v>
      </c>
      <c r="F165" s="243" t="s">
        <v>274</v>
      </c>
      <c r="G165" s="244" t="s">
        <v>148</v>
      </c>
      <c r="H165" s="245">
        <v>156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174</v>
      </c>
      <c r="AT165" s="253" t="s">
        <v>145</v>
      </c>
      <c r="AU165" s="253" t="s">
        <v>84</v>
      </c>
      <c r="AY165" s="14" t="s">
        <v>143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174</v>
      </c>
      <c r="BM165" s="253" t="s">
        <v>275</v>
      </c>
    </row>
    <row r="166" s="12" customFormat="1" ht="22.8" customHeight="1">
      <c r="A166" s="12"/>
      <c r="B166" s="225"/>
      <c r="C166" s="226"/>
      <c r="D166" s="227" t="s">
        <v>73</v>
      </c>
      <c r="E166" s="239" t="s">
        <v>276</v>
      </c>
      <c r="F166" s="239" t="s">
        <v>277</v>
      </c>
      <c r="G166" s="226"/>
      <c r="H166" s="226"/>
      <c r="I166" s="229"/>
      <c r="J166" s="240">
        <f>BK166</f>
        <v>0</v>
      </c>
      <c r="K166" s="226"/>
      <c r="L166" s="231"/>
      <c r="M166" s="232"/>
      <c r="N166" s="233"/>
      <c r="O166" s="233"/>
      <c r="P166" s="234">
        <f>SUM(P167:P171)</f>
        <v>0</v>
      </c>
      <c r="Q166" s="233"/>
      <c r="R166" s="234">
        <f>SUM(R167:R171)</f>
        <v>0</v>
      </c>
      <c r="S166" s="233"/>
      <c r="T166" s="235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84</v>
      </c>
      <c r="AT166" s="237" t="s">
        <v>73</v>
      </c>
      <c r="AU166" s="237" t="s">
        <v>82</v>
      </c>
      <c r="AY166" s="236" t="s">
        <v>143</v>
      </c>
      <c r="BK166" s="238">
        <f>SUM(BK167:BK171)</f>
        <v>0</v>
      </c>
    </row>
    <row r="167" s="2" customFormat="1" ht="16.5" customHeight="1">
      <c r="A167" s="35"/>
      <c r="B167" s="36"/>
      <c r="C167" s="241" t="s">
        <v>278</v>
      </c>
      <c r="D167" s="241" t="s">
        <v>145</v>
      </c>
      <c r="E167" s="242" t="s">
        <v>279</v>
      </c>
      <c r="F167" s="243" t="s">
        <v>280</v>
      </c>
      <c r="G167" s="244" t="s">
        <v>281</v>
      </c>
      <c r="H167" s="245">
        <v>38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174</v>
      </c>
      <c r="AT167" s="253" t="s">
        <v>145</v>
      </c>
      <c r="AU167" s="253" t="s">
        <v>84</v>
      </c>
      <c r="AY167" s="14" t="s">
        <v>143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174</v>
      </c>
      <c r="BM167" s="253" t="s">
        <v>282</v>
      </c>
    </row>
    <row r="168" s="2" customFormat="1" ht="21.75" customHeight="1">
      <c r="A168" s="35"/>
      <c r="B168" s="36"/>
      <c r="C168" s="241" t="s">
        <v>214</v>
      </c>
      <c r="D168" s="241" t="s">
        <v>145</v>
      </c>
      <c r="E168" s="242" t="s">
        <v>283</v>
      </c>
      <c r="F168" s="243" t="s">
        <v>284</v>
      </c>
      <c r="G168" s="244" t="s">
        <v>281</v>
      </c>
      <c r="H168" s="245">
        <v>38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174</v>
      </c>
      <c r="AT168" s="253" t="s">
        <v>145</v>
      </c>
      <c r="AU168" s="253" t="s">
        <v>84</v>
      </c>
      <c r="AY168" s="14" t="s">
        <v>143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174</v>
      </c>
      <c r="BM168" s="253" t="s">
        <v>285</v>
      </c>
    </row>
    <row r="169" s="2" customFormat="1" ht="16.5" customHeight="1">
      <c r="A169" s="35"/>
      <c r="B169" s="36"/>
      <c r="C169" s="241" t="s">
        <v>286</v>
      </c>
      <c r="D169" s="241" t="s">
        <v>145</v>
      </c>
      <c r="E169" s="242" t="s">
        <v>287</v>
      </c>
      <c r="F169" s="243" t="s">
        <v>288</v>
      </c>
      <c r="G169" s="244" t="s">
        <v>281</v>
      </c>
      <c r="H169" s="245">
        <v>11.5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174</v>
      </c>
      <c r="AT169" s="253" t="s">
        <v>145</v>
      </c>
      <c r="AU169" s="253" t="s">
        <v>84</v>
      </c>
      <c r="AY169" s="14" t="s">
        <v>143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174</v>
      </c>
      <c r="BM169" s="253" t="s">
        <v>289</v>
      </c>
    </row>
    <row r="170" s="2" customFormat="1" ht="16.5" customHeight="1">
      <c r="A170" s="35"/>
      <c r="B170" s="36"/>
      <c r="C170" s="241" t="s">
        <v>218</v>
      </c>
      <c r="D170" s="241" t="s">
        <v>145</v>
      </c>
      <c r="E170" s="242" t="s">
        <v>290</v>
      </c>
      <c r="F170" s="243" t="s">
        <v>291</v>
      </c>
      <c r="G170" s="244" t="s">
        <v>281</v>
      </c>
      <c r="H170" s="245">
        <v>26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174</v>
      </c>
      <c r="AT170" s="253" t="s">
        <v>145</v>
      </c>
      <c r="AU170" s="253" t="s">
        <v>84</v>
      </c>
      <c r="AY170" s="14" t="s">
        <v>143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174</v>
      </c>
      <c r="BM170" s="253" t="s">
        <v>292</v>
      </c>
    </row>
    <row r="171" s="2" customFormat="1" ht="21.75" customHeight="1">
      <c r="A171" s="35"/>
      <c r="B171" s="36"/>
      <c r="C171" s="241" t="s">
        <v>293</v>
      </c>
      <c r="D171" s="241" t="s">
        <v>145</v>
      </c>
      <c r="E171" s="242" t="s">
        <v>294</v>
      </c>
      <c r="F171" s="243" t="s">
        <v>295</v>
      </c>
      <c r="G171" s="244" t="s">
        <v>281</v>
      </c>
      <c r="H171" s="245">
        <v>26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174</v>
      </c>
      <c r="AT171" s="253" t="s">
        <v>145</v>
      </c>
      <c r="AU171" s="253" t="s">
        <v>84</v>
      </c>
      <c r="AY171" s="14" t="s">
        <v>143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174</v>
      </c>
      <c r="BM171" s="253" t="s">
        <v>296</v>
      </c>
    </row>
    <row r="172" s="12" customFormat="1" ht="22.8" customHeight="1">
      <c r="A172" s="12"/>
      <c r="B172" s="225"/>
      <c r="C172" s="226"/>
      <c r="D172" s="227" t="s">
        <v>73</v>
      </c>
      <c r="E172" s="239" t="s">
        <v>297</v>
      </c>
      <c r="F172" s="239" t="s">
        <v>298</v>
      </c>
      <c r="G172" s="226"/>
      <c r="H172" s="226"/>
      <c r="I172" s="229"/>
      <c r="J172" s="240">
        <f>BK172</f>
        <v>0</v>
      </c>
      <c r="K172" s="226"/>
      <c r="L172" s="231"/>
      <c r="M172" s="232"/>
      <c r="N172" s="233"/>
      <c r="O172" s="233"/>
      <c r="P172" s="234">
        <f>P173</f>
        <v>0</v>
      </c>
      <c r="Q172" s="233"/>
      <c r="R172" s="234">
        <f>R173</f>
        <v>0</v>
      </c>
      <c r="S172" s="233"/>
      <c r="T172" s="235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6" t="s">
        <v>84</v>
      </c>
      <c r="AT172" s="237" t="s">
        <v>73</v>
      </c>
      <c r="AU172" s="237" t="s">
        <v>82</v>
      </c>
      <c r="AY172" s="236" t="s">
        <v>143</v>
      </c>
      <c r="BK172" s="238">
        <f>BK173</f>
        <v>0</v>
      </c>
    </row>
    <row r="173" s="2" customFormat="1" ht="21.75" customHeight="1">
      <c r="A173" s="35"/>
      <c r="B173" s="36"/>
      <c r="C173" s="241" t="s">
        <v>221</v>
      </c>
      <c r="D173" s="241" t="s">
        <v>145</v>
      </c>
      <c r="E173" s="242" t="s">
        <v>299</v>
      </c>
      <c r="F173" s="243" t="s">
        <v>300</v>
      </c>
      <c r="G173" s="244" t="s">
        <v>187</v>
      </c>
      <c r="H173" s="245">
        <v>180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174</v>
      </c>
      <c r="AT173" s="253" t="s">
        <v>145</v>
      </c>
      <c r="AU173" s="253" t="s">
        <v>84</v>
      </c>
      <c r="AY173" s="14" t="s">
        <v>143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174</v>
      </c>
      <c r="BM173" s="253" t="s">
        <v>301</v>
      </c>
    </row>
    <row r="174" s="12" customFormat="1" ht="25.92" customHeight="1">
      <c r="A174" s="12"/>
      <c r="B174" s="225"/>
      <c r="C174" s="226"/>
      <c r="D174" s="227" t="s">
        <v>73</v>
      </c>
      <c r="E174" s="228" t="s">
        <v>302</v>
      </c>
      <c r="F174" s="228" t="s">
        <v>303</v>
      </c>
      <c r="G174" s="226"/>
      <c r="H174" s="226"/>
      <c r="I174" s="229"/>
      <c r="J174" s="230">
        <f>BK174</f>
        <v>0</v>
      </c>
      <c r="K174" s="226"/>
      <c r="L174" s="231"/>
      <c r="M174" s="232"/>
      <c r="N174" s="233"/>
      <c r="O174" s="233"/>
      <c r="P174" s="234">
        <f>SUM(P175:P177)</f>
        <v>0</v>
      </c>
      <c r="Q174" s="233"/>
      <c r="R174" s="234">
        <f>SUM(R175:R177)</f>
        <v>0</v>
      </c>
      <c r="S174" s="233"/>
      <c r="T174" s="235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6" t="s">
        <v>160</v>
      </c>
      <c r="AT174" s="237" t="s">
        <v>73</v>
      </c>
      <c r="AU174" s="237" t="s">
        <v>74</v>
      </c>
      <c r="AY174" s="236" t="s">
        <v>143</v>
      </c>
      <c r="BK174" s="238">
        <f>SUM(BK175:BK177)</f>
        <v>0</v>
      </c>
    </row>
    <row r="175" s="2" customFormat="1" ht="16.5" customHeight="1">
      <c r="A175" s="35"/>
      <c r="B175" s="36"/>
      <c r="C175" s="241" t="s">
        <v>304</v>
      </c>
      <c r="D175" s="241" t="s">
        <v>145</v>
      </c>
      <c r="E175" s="242" t="s">
        <v>305</v>
      </c>
      <c r="F175" s="243" t="s">
        <v>306</v>
      </c>
      <c r="G175" s="244" t="s">
        <v>202</v>
      </c>
      <c r="H175" s="245">
        <v>1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39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149</v>
      </c>
      <c r="AT175" s="253" t="s">
        <v>145</v>
      </c>
      <c r="AU175" s="253" t="s">
        <v>82</v>
      </c>
      <c r="AY175" s="14" t="s">
        <v>143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82</v>
      </c>
      <c r="BK175" s="254">
        <f>ROUND(I175*H175,2)</f>
        <v>0</v>
      </c>
      <c r="BL175" s="14" t="s">
        <v>149</v>
      </c>
      <c r="BM175" s="253" t="s">
        <v>307</v>
      </c>
    </row>
    <row r="176" s="2" customFormat="1" ht="55.5" customHeight="1">
      <c r="A176" s="35"/>
      <c r="B176" s="36"/>
      <c r="C176" s="241" t="s">
        <v>224</v>
      </c>
      <c r="D176" s="241" t="s">
        <v>145</v>
      </c>
      <c r="E176" s="242" t="s">
        <v>308</v>
      </c>
      <c r="F176" s="243" t="s">
        <v>309</v>
      </c>
      <c r="G176" s="244" t="s">
        <v>202</v>
      </c>
      <c r="H176" s="245">
        <v>1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39</v>
      </c>
      <c r="O176" s="88"/>
      <c r="P176" s="251">
        <f>O176*H176</f>
        <v>0</v>
      </c>
      <c r="Q176" s="251">
        <v>0</v>
      </c>
      <c r="R176" s="251">
        <f>Q176*H176</f>
        <v>0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149</v>
      </c>
      <c r="AT176" s="253" t="s">
        <v>145</v>
      </c>
      <c r="AU176" s="253" t="s">
        <v>82</v>
      </c>
      <c r="AY176" s="14" t="s">
        <v>143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149</v>
      </c>
      <c r="BM176" s="253" t="s">
        <v>310</v>
      </c>
    </row>
    <row r="177" s="2" customFormat="1" ht="44.25" customHeight="1">
      <c r="A177" s="35"/>
      <c r="B177" s="36"/>
      <c r="C177" s="241" t="s">
        <v>311</v>
      </c>
      <c r="D177" s="241" t="s">
        <v>145</v>
      </c>
      <c r="E177" s="242" t="s">
        <v>312</v>
      </c>
      <c r="F177" s="243" t="s">
        <v>313</v>
      </c>
      <c r="G177" s="244" t="s">
        <v>202</v>
      </c>
      <c r="H177" s="245">
        <v>1</v>
      </c>
      <c r="I177" s="246"/>
      <c r="J177" s="247">
        <f>ROUND(I177*H177,2)</f>
        <v>0</v>
      </c>
      <c r="K177" s="248"/>
      <c r="L177" s="41"/>
      <c r="M177" s="266" t="s">
        <v>1</v>
      </c>
      <c r="N177" s="267" t="s">
        <v>39</v>
      </c>
      <c r="O177" s="268"/>
      <c r="P177" s="269">
        <f>O177*H177</f>
        <v>0</v>
      </c>
      <c r="Q177" s="269">
        <v>0</v>
      </c>
      <c r="R177" s="269">
        <f>Q177*H177</f>
        <v>0</v>
      </c>
      <c r="S177" s="269">
        <v>0</v>
      </c>
      <c r="T177" s="27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3" t="s">
        <v>149</v>
      </c>
      <c r="AT177" s="253" t="s">
        <v>145</v>
      </c>
      <c r="AU177" s="253" t="s">
        <v>82</v>
      </c>
      <c r="AY177" s="14" t="s">
        <v>143</v>
      </c>
      <c r="BE177" s="254">
        <f>IF(N177="základní",J177,0)</f>
        <v>0</v>
      </c>
      <c r="BF177" s="254">
        <f>IF(N177="snížená",J177,0)</f>
        <v>0</v>
      </c>
      <c r="BG177" s="254">
        <f>IF(N177="zákl. přenesená",J177,0)</f>
        <v>0</v>
      </c>
      <c r="BH177" s="254">
        <f>IF(N177="sníž. přenesená",J177,0)</f>
        <v>0</v>
      </c>
      <c r="BI177" s="254">
        <f>IF(N177="nulová",J177,0)</f>
        <v>0</v>
      </c>
      <c r="BJ177" s="14" t="s">
        <v>82</v>
      </c>
      <c r="BK177" s="254">
        <f>ROUND(I177*H177,2)</f>
        <v>0</v>
      </c>
      <c r="BL177" s="14" t="s">
        <v>149</v>
      </c>
      <c r="BM177" s="253" t="s">
        <v>314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189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sbiri0aTiN8l/MQBusKu6W1KN/1VB/By40YFdgK2GmJOlwlmGxDYU7V6ZGQlzuU0lPhmbWg9YpTp9WvBTSTgjQ==" hashValue="kFrvtVfzLRCZzzpeB2BbKaQjkJd3LbxSyHaWMRTb713q0wNzYlWuOTIemyYJ18eAh8tqf4TO2fnKJQyOsorCJg==" algorithmName="SHA-512" password="CC35"/>
  <autoFilter ref="C124:K17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111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2" t="s">
        <v>315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18</v>
      </c>
      <c r="E11" s="35"/>
      <c r="F11" s="138" t="s">
        <v>1</v>
      </c>
      <c r="G11" s="35"/>
      <c r="H11" s="35"/>
      <c r="I11" s="153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20</v>
      </c>
      <c r="E12" s="35"/>
      <c r="F12" s="138" t="s">
        <v>316</v>
      </c>
      <c r="G12" s="35"/>
      <c r="H12" s="35"/>
      <c r="I12" s="153" t="s">
        <v>22</v>
      </c>
      <c r="J12" s="154" t="str">
        <f>'Rekapitulace stavby'!AN8</f>
        <v>21. 4. 2020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24</v>
      </c>
      <c r="E14" s="35"/>
      <c r="F14" s="35"/>
      <c r="G14" s="35"/>
      <c r="H14" s="35"/>
      <c r="I14" s="153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53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28</v>
      </c>
      <c r="E17" s="35"/>
      <c r="F17" s="35"/>
      <c r="G17" s="35"/>
      <c r="H17" s="35"/>
      <c r="I17" s="15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30</v>
      </c>
      <c r="E20" s="35"/>
      <c r="F20" s="35"/>
      <c r="G20" s="35"/>
      <c r="H20" s="35"/>
      <c r="I20" s="153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53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32</v>
      </c>
      <c r="E23" s="35"/>
      <c r="F23" s="35"/>
      <c r="G23" s="35"/>
      <c r="H23" s="35"/>
      <c r="I23" s="153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53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33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151"/>
      <c r="J30" s="163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5" t="s">
        <v>35</v>
      </c>
      <c r="J32" s="164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38</v>
      </c>
      <c r="E33" s="149" t="s">
        <v>39</v>
      </c>
      <c r="F33" s="167">
        <f>ROUND((SUM(BE125:BE176)),  2)</f>
        <v>0</v>
      </c>
      <c r="G33" s="35"/>
      <c r="H33" s="35"/>
      <c r="I33" s="168">
        <v>0.20999999999999999</v>
      </c>
      <c r="J33" s="167">
        <f>ROUND(((SUM(BE125:BE176))*I33),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40</v>
      </c>
      <c r="F34" s="167">
        <f>ROUND((SUM(BF125:BF176)),  2)</f>
        <v>0</v>
      </c>
      <c r="G34" s="35"/>
      <c r="H34" s="35"/>
      <c r="I34" s="168">
        <v>0.14999999999999999</v>
      </c>
      <c r="J34" s="167">
        <f>ROUND(((SUM(BF125:BF176))*I34),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41</v>
      </c>
      <c r="F35" s="167">
        <f>ROUND((SUM(BG125:BG176)),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42</v>
      </c>
      <c r="F36" s="167">
        <f>ROUND((SUM(BH125:BH176)),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43</v>
      </c>
      <c r="F37" s="167">
        <f>ROUND((SUM(BI125:BI176)),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44</v>
      </c>
      <c r="E39" s="171"/>
      <c r="F39" s="171"/>
      <c r="G39" s="172" t="s">
        <v>45</v>
      </c>
      <c r="H39" s="173" t="s">
        <v>46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Loukov u M/H stavědl - Loukov u Mnichova Hradiště - stavědlo II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Loukov u Mnichova Hradiště</v>
      </c>
      <c r="G89" s="37"/>
      <c r="H89" s="37"/>
      <c r="I89" s="153" t="s">
        <v>22</v>
      </c>
      <c r="J89" s="76" t="str">
        <f>IF(J12="","",J12)</f>
        <v>21. 4. 2020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3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53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4" t="s">
        <v>115</v>
      </c>
      <c r="D94" s="195"/>
      <c r="E94" s="195"/>
      <c r="F94" s="195"/>
      <c r="G94" s="195"/>
      <c r="H94" s="195"/>
      <c r="I94" s="196"/>
      <c r="J94" s="197" t="s">
        <v>116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8" t="s">
        <v>117</v>
      </c>
      <c r="D96" s="37"/>
      <c r="E96" s="37"/>
      <c r="F96" s="37"/>
      <c r="G96" s="37"/>
      <c r="H96" s="37"/>
      <c r="I96" s="15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118</v>
      </c>
    </row>
    <row r="97" s="9" customFormat="1" ht="24.96" customHeight="1">
      <c r="A97" s="9"/>
      <c r="B97" s="199"/>
      <c r="C97" s="200"/>
      <c r="D97" s="201" t="s">
        <v>119</v>
      </c>
      <c r="E97" s="202"/>
      <c r="F97" s="202"/>
      <c r="G97" s="202"/>
      <c r="H97" s="202"/>
      <c r="I97" s="203"/>
      <c r="J97" s="204">
        <f>J126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30"/>
      <c r="D98" s="207" t="s">
        <v>120</v>
      </c>
      <c r="E98" s="208"/>
      <c r="F98" s="208"/>
      <c r="G98" s="208"/>
      <c r="H98" s="208"/>
      <c r="I98" s="209"/>
      <c r="J98" s="210">
        <f>J127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30"/>
      <c r="D99" s="207" t="s">
        <v>121</v>
      </c>
      <c r="E99" s="208"/>
      <c r="F99" s="208"/>
      <c r="G99" s="208"/>
      <c r="H99" s="208"/>
      <c r="I99" s="209"/>
      <c r="J99" s="210">
        <f>J140</f>
        <v>0</v>
      </c>
      <c r="K99" s="130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130"/>
      <c r="D100" s="207" t="s">
        <v>122</v>
      </c>
      <c r="E100" s="208"/>
      <c r="F100" s="208"/>
      <c r="G100" s="208"/>
      <c r="H100" s="208"/>
      <c r="I100" s="209"/>
      <c r="J100" s="210">
        <f>J148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123</v>
      </c>
      <c r="E101" s="202"/>
      <c r="F101" s="202"/>
      <c r="G101" s="202"/>
      <c r="H101" s="202"/>
      <c r="I101" s="203"/>
      <c r="J101" s="204">
        <f>J157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124</v>
      </c>
      <c r="E102" s="208"/>
      <c r="F102" s="208"/>
      <c r="G102" s="208"/>
      <c r="H102" s="208"/>
      <c r="I102" s="209"/>
      <c r="J102" s="210">
        <f>J158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125</v>
      </c>
      <c r="E103" s="208"/>
      <c r="F103" s="208"/>
      <c r="G103" s="208"/>
      <c r="H103" s="208"/>
      <c r="I103" s="209"/>
      <c r="J103" s="210">
        <f>J160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317</v>
      </c>
      <c r="E104" s="208"/>
      <c r="F104" s="208"/>
      <c r="G104" s="208"/>
      <c r="H104" s="208"/>
      <c r="I104" s="209"/>
      <c r="J104" s="210">
        <f>J166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9"/>
      <c r="C105" s="200"/>
      <c r="D105" s="201" t="s">
        <v>127</v>
      </c>
      <c r="E105" s="202"/>
      <c r="F105" s="202"/>
      <c r="G105" s="202"/>
      <c r="H105" s="202"/>
      <c r="I105" s="203"/>
      <c r="J105" s="204">
        <f>J168</f>
        <v>0</v>
      </c>
      <c r="K105" s="200"/>
      <c r="L105" s="2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128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93" t="str">
        <f>E7</f>
        <v>Demolice objektů - Bělá pod Bez.,Hodkovice,Hoškovice,Chrastava And.Hora,Loukov,Machnín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111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Loukov u M/H stavědl - Loukov u Mnichova Hradiště - stavědlo II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Loukov u Mnichova Hradiště</v>
      </c>
      <c r="G119" s="37"/>
      <c r="H119" s="37"/>
      <c r="I119" s="153" t="s">
        <v>22</v>
      </c>
      <c r="J119" s="76" t="str">
        <f>IF(J12="","",J12)</f>
        <v>21. 4. 2020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153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153" t="s">
        <v>32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12"/>
      <c r="B124" s="213"/>
      <c r="C124" s="214" t="s">
        <v>129</v>
      </c>
      <c r="D124" s="215" t="s">
        <v>59</v>
      </c>
      <c r="E124" s="215" t="s">
        <v>55</v>
      </c>
      <c r="F124" s="215" t="s">
        <v>56</v>
      </c>
      <c r="G124" s="215" t="s">
        <v>130</v>
      </c>
      <c r="H124" s="215" t="s">
        <v>131</v>
      </c>
      <c r="I124" s="216" t="s">
        <v>132</v>
      </c>
      <c r="J124" s="217" t="s">
        <v>116</v>
      </c>
      <c r="K124" s="218" t="s">
        <v>133</v>
      </c>
      <c r="L124" s="219"/>
      <c r="M124" s="97" t="s">
        <v>1</v>
      </c>
      <c r="N124" s="98" t="s">
        <v>38</v>
      </c>
      <c r="O124" s="98" t="s">
        <v>134</v>
      </c>
      <c r="P124" s="98" t="s">
        <v>135</v>
      </c>
      <c r="Q124" s="98" t="s">
        <v>136</v>
      </c>
      <c r="R124" s="98" t="s">
        <v>137</v>
      </c>
      <c r="S124" s="98" t="s">
        <v>138</v>
      </c>
      <c r="T124" s="99" t="s">
        <v>139</v>
      </c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</row>
    <row r="125" s="2" customFormat="1" ht="22.8" customHeight="1">
      <c r="A125" s="35"/>
      <c r="B125" s="36"/>
      <c r="C125" s="104" t="s">
        <v>140</v>
      </c>
      <c r="D125" s="37"/>
      <c r="E125" s="37"/>
      <c r="F125" s="37"/>
      <c r="G125" s="37"/>
      <c r="H125" s="37"/>
      <c r="I125" s="151"/>
      <c r="J125" s="220">
        <f>BK125</f>
        <v>0</v>
      </c>
      <c r="K125" s="37"/>
      <c r="L125" s="41"/>
      <c r="M125" s="100"/>
      <c r="N125" s="221"/>
      <c r="O125" s="101"/>
      <c r="P125" s="222">
        <f>P126+P157+P168</f>
        <v>0</v>
      </c>
      <c r="Q125" s="101"/>
      <c r="R125" s="222">
        <f>R126+R157+R168</f>
        <v>0</v>
      </c>
      <c r="S125" s="101"/>
      <c r="T125" s="223">
        <f>T126+T157+T168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118</v>
      </c>
      <c r="BK125" s="224">
        <f>BK126+BK157+BK168</f>
        <v>0</v>
      </c>
    </row>
    <row r="126" s="12" customFormat="1" ht="25.92" customHeight="1">
      <c r="A126" s="12"/>
      <c r="B126" s="225"/>
      <c r="C126" s="226"/>
      <c r="D126" s="227" t="s">
        <v>73</v>
      </c>
      <c r="E126" s="228" t="s">
        <v>141</v>
      </c>
      <c r="F126" s="228" t="s">
        <v>142</v>
      </c>
      <c r="G126" s="226"/>
      <c r="H126" s="226"/>
      <c r="I126" s="229"/>
      <c r="J126" s="230">
        <f>BK126</f>
        <v>0</v>
      </c>
      <c r="K126" s="226"/>
      <c r="L126" s="231"/>
      <c r="M126" s="232"/>
      <c r="N126" s="233"/>
      <c r="O126" s="233"/>
      <c r="P126" s="234">
        <f>P127+P140+P148</f>
        <v>0</v>
      </c>
      <c r="Q126" s="233"/>
      <c r="R126" s="234">
        <f>R127+R140+R148</f>
        <v>0</v>
      </c>
      <c r="S126" s="233"/>
      <c r="T126" s="235">
        <f>T127+T140+T148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6" t="s">
        <v>82</v>
      </c>
      <c r="AT126" s="237" t="s">
        <v>73</v>
      </c>
      <c r="AU126" s="237" t="s">
        <v>74</v>
      </c>
      <c r="AY126" s="236" t="s">
        <v>143</v>
      </c>
      <c r="BK126" s="238">
        <f>BK127+BK140+BK148</f>
        <v>0</v>
      </c>
    </row>
    <row r="127" s="12" customFormat="1" ht="22.8" customHeight="1">
      <c r="A127" s="12"/>
      <c r="B127" s="225"/>
      <c r="C127" s="226"/>
      <c r="D127" s="227" t="s">
        <v>73</v>
      </c>
      <c r="E127" s="239" t="s">
        <v>82</v>
      </c>
      <c r="F127" s="239" t="s">
        <v>144</v>
      </c>
      <c r="G127" s="226"/>
      <c r="H127" s="226"/>
      <c r="I127" s="229"/>
      <c r="J127" s="240">
        <f>BK127</f>
        <v>0</v>
      </c>
      <c r="K127" s="226"/>
      <c r="L127" s="231"/>
      <c r="M127" s="232"/>
      <c r="N127" s="233"/>
      <c r="O127" s="233"/>
      <c r="P127" s="234">
        <f>SUM(P128:P139)</f>
        <v>0</v>
      </c>
      <c r="Q127" s="233"/>
      <c r="R127" s="234">
        <f>SUM(R128:R139)</f>
        <v>0</v>
      </c>
      <c r="S127" s="233"/>
      <c r="T127" s="235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82</v>
      </c>
      <c r="AT127" s="237" t="s">
        <v>73</v>
      </c>
      <c r="AU127" s="237" t="s">
        <v>82</v>
      </c>
      <c r="AY127" s="236" t="s">
        <v>143</v>
      </c>
      <c r="BK127" s="238">
        <f>SUM(BK128:BK139)</f>
        <v>0</v>
      </c>
    </row>
    <row r="128" s="2" customFormat="1" ht="16.5" customHeight="1">
      <c r="A128" s="35"/>
      <c r="B128" s="36"/>
      <c r="C128" s="241" t="s">
        <v>82</v>
      </c>
      <c r="D128" s="241" t="s">
        <v>145</v>
      </c>
      <c r="E128" s="242" t="s">
        <v>146</v>
      </c>
      <c r="F128" s="243" t="s">
        <v>147</v>
      </c>
      <c r="G128" s="244" t="s">
        <v>148</v>
      </c>
      <c r="H128" s="245">
        <v>69.504000000000005</v>
      </c>
      <c r="I128" s="246"/>
      <c r="J128" s="247">
        <f>ROUND(I128*H128,2)</f>
        <v>0</v>
      </c>
      <c r="K128" s="248"/>
      <c r="L128" s="41"/>
      <c r="M128" s="249" t="s">
        <v>1</v>
      </c>
      <c r="N128" s="250" t="s">
        <v>39</v>
      </c>
      <c r="O128" s="88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3" t="s">
        <v>149</v>
      </c>
      <c r="AT128" s="253" t="s">
        <v>145</v>
      </c>
      <c r="AU128" s="253" t="s">
        <v>84</v>
      </c>
      <c r="AY128" s="14" t="s">
        <v>143</v>
      </c>
      <c r="BE128" s="254">
        <f>IF(N128="základní",J128,0)</f>
        <v>0</v>
      </c>
      <c r="BF128" s="254">
        <f>IF(N128="snížená",J128,0)</f>
        <v>0</v>
      </c>
      <c r="BG128" s="254">
        <f>IF(N128="zákl. přenesená",J128,0)</f>
        <v>0</v>
      </c>
      <c r="BH128" s="254">
        <f>IF(N128="sníž. přenesená",J128,0)</f>
        <v>0</v>
      </c>
      <c r="BI128" s="254">
        <f>IF(N128="nulová",J128,0)</f>
        <v>0</v>
      </c>
      <c r="BJ128" s="14" t="s">
        <v>82</v>
      </c>
      <c r="BK128" s="254">
        <f>ROUND(I128*H128,2)</f>
        <v>0</v>
      </c>
      <c r="BL128" s="14" t="s">
        <v>149</v>
      </c>
      <c r="BM128" s="253" t="s">
        <v>84</v>
      </c>
    </row>
    <row r="129" s="2" customFormat="1" ht="21.75" customHeight="1">
      <c r="A129" s="35"/>
      <c r="B129" s="36"/>
      <c r="C129" s="241" t="s">
        <v>84</v>
      </c>
      <c r="D129" s="241" t="s">
        <v>145</v>
      </c>
      <c r="E129" s="242" t="s">
        <v>150</v>
      </c>
      <c r="F129" s="243" t="s">
        <v>151</v>
      </c>
      <c r="G129" s="244" t="s">
        <v>148</v>
      </c>
      <c r="H129" s="245">
        <v>69.504000000000005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149</v>
      </c>
      <c r="AT129" s="253" t="s">
        <v>145</v>
      </c>
      <c r="AU129" s="253" t="s">
        <v>84</v>
      </c>
      <c r="AY129" s="14" t="s">
        <v>143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149</v>
      </c>
      <c r="BM129" s="253" t="s">
        <v>149</v>
      </c>
    </row>
    <row r="130" s="2" customFormat="1" ht="16.5" customHeight="1">
      <c r="A130" s="35"/>
      <c r="B130" s="36"/>
      <c r="C130" s="241" t="s">
        <v>152</v>
      </c>
      <c r="D130" s="241" t="s">
        <v>145</v>
      </c>
      <c r="E130" s="242" t="s">
        <v>153</v>
      </c>
      <c r="F130" s="243" t="s">
        <v>154</v>
      </c>
      <c r="G130" s="244" t="s">
        <v>148</v>
      </c>
      <c r="H130" s="245">
        <v>69.504000000000005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149</v>
      </c>
      <c r="AT130" s="253" t="s">
        <v>145</v>
      </c>
      <c r="AU130" s="253" t="s">
        <v>84</v>
      </c>
      <c r="AY130" s="14" t="s">
        <v>143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149</v>
      </c>
      <c r="BM130" s="253" t="s">
        <v>155</v>
      </c>
    </row>
    <row r="131" s="2" customFormat="1" ht="21.75" customHeight="1">
      <c r="A131" s="35"/>
      <c r="B131" s="36"/>
      <c r="C131" s="241" t="s">
        <v>149</v>
      </c>
      <c r="D131" s="241" t="s">
        <v>145</v>
      </c>
      <c r="E131" s="242" t="s">
        <v>156</v>
      </c>
      <c r="F131" s="243" t="s">
        <v>157</v>
      </c>
      <c r="G131" s="244" t="s">
        <v>158</v>
      </c>
      <c r="H131" s="245">
        <v>0.80000000000000004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159</v>
      </c>
    </row>
    <row r="132" s="2" customFormat="1" ht="21.75" customHeight="1">
      <c r="A132" s="35"/>
      <c r="B132" s="36"/>
      <c r="C132" s="241" t="s">
        <v>160</v>
      </c>
      <c r="D132" s="241" t="s">
        <v>145</v>
      </c>
      <c r="E132" s="242" t="s">
        <v>161</v>
      </c>
      <c r="F132" s="243" t="s">
        <v>162</v>
      </c>
      <c r="G132" s="244" t="s">
        <v>163</v>
      </c>
      <c r="H132" s="245">
        <v>5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164</v>
      </c>
    </row>
    <row r="133" s="2" customFormat="1" ht="16.5" customHeight="1">
      <c r="A133" s="35"/>
      <c r="B133" s="36"/>
      <c r="C133" s="241" t="s">
        <v>155</v>
      </c>
      <c r="D133" s="241" t="s">
        <v>145</v>
      </c>
      <c r="E133" s="242" t="s">
        <v>165</v>
      </c>
      <c r="F133" s="243" t="s">
        <v>166</v>
      </c>
      <c r="G133" s="244" t="s">
        <v>163</v>
      </c>
      <c r="H133" s="245">
        <v>5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149</v>
      </c>
      <c r="AT133" s="253" t="s">
        <v>145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167</v>
      </c>
    </row>
    <row r="134" s="2" customFormat="1" ht="21.75" customHeight="1">
      <c r="A134" s="35"/>
      <c r="B134" s="36"/>
      <c r="C134" s="241" t="s">
        <v>168</v>
      </c>
      <c r="D134" s="241" t="s">
        <v>145</v>
      </c>
      <c r="E134" s="242" t="s">
        <v>318</v>
      </c>
      <c r="F134" s="243" t="s">
        <v>319</v>
      </c>
      <c r="G134" s="244" t="s">
        <v>158</v>
      </c>
      <c r="H134" s="245">
        <v>1.5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149</v>
      </c>
      <c r="AT134" s="253" t="s">
        <v>145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171</v>
      </c>
    </row>
    <row r="135" s="2" customFormat="1" ht="16.5" customHeight="1">
      <c r="A135" s="35"/>
      <c r="B135" s="36"/>
      <c r="C135" s="255" t="s">
        <v>159</v>
      </c>
      <c r="D135" s="255" t="s">
        <v>176</v>
      </c>
      <c r="E135" s="256" t="s">
        <v>320</v>
      </c>
      <c r="F135" s="257" t="s">
        <v>321</v>
      </c>
      <c r="G135" s="258" t="s">
        <v>179</v>
      </c>
      <c r="H135" s="259">
        <v>2.7000000000000002</v>
      </c>
      <c r="I135" s="260"/>
      <c r="J135" s="261">
        <f>ROUND(I135*H135,2)</f>
        <v>0</v>
      </c>
      <c r="K135" s="262"/>
      <c r="L135" s="263"/>
      <c r="M135" s="264" t="s">
        <v>1</v>
      </c>
      <c r="N135" s="265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159</v>
      </c>
      <c r="AT135" s="253" t="s">
        <v>176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174</v>
      </c>
    </row>
    <row r="136" s="2" customFormat="1" ht="21.75" customHeight="1">
      <c r="A136" s="35"/>
      <c r="B136" s="36"/>
      <c r="C136" s="241" t="s">
        <v>175</v>
      </c>
      <c r="D136" s="241" t="s">
        <v>145</v>
      </c>
      <c r="E136" s="242" t="s">
        <v>172</v>
      </c>
      <c r="F136" s="243" t="s">
        <v>173</v>
      </c>
      <c r="G136" s="244" t="s">
        <v>148</v>
      </c>
      <c r="H136" s="245">
        <v>25.331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149</v>
      </c>
      <c r="AT136" s="253" t="s">
        <v>145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180</v>
      </c>
    </row>
    <row r="137" s="2" customFormat="1" ht="16.5" customHeight="1">
      <c r="A137" s="35"/>
      <c r="B137" s="36"/>
      <c r="C137" s="255" t="s">
        <v>164</v>
      </c>
      <c r="D137" s="255" t="s">
        <v>176</v>
      </c>
      <c r="E137" s="256" t="s">
        <v>177</v>
      </c>
      <c r="F137" s="257" t="s">
        <v>178</v>
      </c>
      <c r="G137" s="258" t="s">
        <v>179</v>
      </c>
      <c r="H137" s="259">
        <v>13.679</v>
      </c>
      <c r="I137" s="260"/>
      <c r="J137" s="261">
        <f>ROUND(I137*H137,2)</f>
        <v>0</v>
      </c>
      <c r="K137" s="262"/>
      <c r="L137" s="263"/>
      <c r="M137" s="264" t="s">
        <v>1</v>
      </c>
      <c r="N137" s="265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159</v>
      </c>
      <c r="AT137" s="253" t="s">
        <v>176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183</v>
      </c>
    </row>
    <row r="138" s="2" customFormat="1" ht="21.75" customHeight="1">
      <c r="A138" s="35"/>
      <c r="B138" s="36"/>
      <c r="C138" s="241" t="s">
        <v>184</v>
      </c>
      <c r="D138" s="241" t="s">
        <v>145</v>
      </c>
      <c r="E138" s="242" t="s">
        <v>181</v>
      </c>
      <c r="F138" s="243" t="s">
        <v>182</v>
      </c>
      <c r="G138" s="244" t="s">
        <v>148</v>
      </c>
      <c r="H138" s="245">
        <v>25.331</v>
      </c>
      <c r="I138" s="246"/>
      <c r="J138" s="247">
        <f>ROUND(I138*H138,2)</f>
        <v>0</v>
      </c>
      <c r="K138" s="248"/>
      <c r="L138" s="41"/>
      <c r="M138" s="249" t="s">
        <v>1</v>
      </c>
      <c r="N138" s="250" t="s">
        <v>39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149</v>
      </c>
      <c r="AT138" s="253" t="s">
        <v>145</v>
      </c>
      <c r="AU138" s="253" t="s">
        <v>84</v>
      </c>
      <c r="AY138" s="14" t="s">
        <v>143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149</v>
      </c>
      <c r="BM138" s="253" t="s">
        <v>188</v>
      </c>
    </row>
    <row r="139" s="2" customFormat="1" ht="16.5" customHeight="1">
      <c r="A139" s="35"/>
      <c r="B139" s="36"/>
      <c r="C139" s="255" t="s">
        <v>167</v>
      </c>
      <c r="D139" s="255" t="s">
        <v>176</v>
      </c>
      <c r="E139" s="256" t="s">
        <v>185</v>
      </c>
      <c r="F139" s="257" t="s">
        <v>186</v>
      </c>
      <c r="G139" s="258" t="s">
        <v>187</v>
      </c>
      <c r="H139" s="259">
        <v>0.72399999999999998</v>
      </c>
      <c r="I139" s="260"/>
      <c r="J139" s="261">
        <f>ROUND(I139*H139,2)</f>
        <v>0</v>
      </c>
      <c r="K139" s="262"/>
      <c r="L139" s="263"/>
      <c r="M139" s="264" t="s">
        <v>1</v>
      </c>
      <c r="N139" s="265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159</v>
      </c>
      <c r="AT139" s="253" t="s">
        <v>176</v>
      </c>
      <c r="AU139" s="253" t="s">
        <v>84</v>
      </c>
      <c r="AY139" s="14" t="s">
        <v>143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149</v>
      </c>
      <c r="BM139" s="253" t="s">
        <v>192</v>
      </c>
    </row>
    <row r="140" s="12" customFormat="1" ht="22.8" customHeight="1">
      <c r="A140" s="12"/>
      <c r="B140" s="225"/>
      <c r="C140" s="226"/>
      <c r="D140" s="227" t="s">
        <v>73</v>
      </c>
      <c r="E140" s="239" t="s">
        <v>175</v>
      </c>
      <c r="F140" s="239" t="s">
        <v>189</v>
      </c>
      <c r="G140" s="226"/>
      <c r="H140" s="226"/>
      <c r="I140" s="229"/>
      <c r="J140" s="240">
        <f>BK140</f>
        <v>0</v>
      </c>
      <c r="K140" s="226"/>
      <c r="L140" s="231"/>
      <c r="M140" s="232"/>
      <c r="N140" s="233"/>
      <c r="O140" s="233"/>
      <c r="P140" s="234">
        <f>SUM(P141:P147)</f>
        <v>0</v>
      </c>
      <c r="Q140" s="233"/>
      <c r="R140" s="234">
        <f>SUM(R141:R147)</f>
        <v>0</v>
      </c>
      <c r="S140" s="233"/>
      <c r="T140" s="235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6" t="s">
        <v>82</v>
      </c>
      <c r="AT140" s="237" t="s">
        <v>73</v>
      </c>
      <c r="AU140" s="237" t="s">
        <v>82</v>
      </c>
      <c r="AY140" s="236" t="s">
        <v>143</v>
      </c>
      <c r="BK140" s="238">
        <f>SUM(BK141:BK147)</f>
        <v>0</v>
      </c>
    </row>
    <row r="141" s="2" customFormat="1" ht="16.5" customHeight="1">
      <c r="A141" s="35"/>
      <c r="B141" s="36"/>
      <c r="C141" s="241" t="s">
        <v>193</v>
      </c>
      <c r="D141" s="241" t="s">
        <v>145</v>
      </c>
      <c r="E141" s="242" t="s">
        <v>190</v>
      </c>
      <c r="F141" s="243" t="s">
        <v>191</v>
      </c>
      <c r="G141" s="244" t="s">
        <v>158</v>
      </c>
      <c r="H141" s="245">
        <v>5.2039999999999997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149</v>
      </c>
      <c r="AT141" s="253" t="s">
        <v>145</v>
      </c>
      <c r="AU141" s="253" t="s">
        <v>84</v>
      </c>
      <c r="AY141" s="14" t="s">
        <v>143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149</v>
      </c>
      <c r="BM141" s="253" t="s">
        <v>196</v>
      </c>
    </row>
    <row r="142" s="2" customFormat="1" ht="21.75" customHeight="1">
      <c r="A142" s="35"/>
      <c r="B142" s="36"/>
      <c r="C142" s="241" t="s">
        <v>171</v>
      </c>
      <c r="D142" s="241" t="s">
        <v>145</v>
      </c>
      <c r="E142" s="242" t="s">
        <v>194</v>
      </c>
      <c r="F142" s="243" t="s">
        <v>195</v>
      </c>
      <c r="G142" s="244" t="s">
        <v>158</v>
      </c>
      <c r="H142" s="245">
        <v>0.14199999999999999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199</v>
      </c>
    </row>
    <row r="143" s="2" customFormat="1" ht="33" customHeight="1">
      <c r="A143" s="35"/>
      <c r="B143" s="36"/>
      <c r="C143" s="241" t="s">
        <v>8</v>
      </c>
      <c r="D143" s="241" t="s">
        <v>145</v>
      </c>
      <c r="E143" s="242" t="s">
        <v>197</v>
      </c>
      <c r="F143" s="243" t="s">
        <v>198</v>
      </c>
      <c r="G143" s="244" t="s">
        <v>158</v>
      </c>
      <c r="H143" s="245">
        <v>5.1559999999999997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203</v>
      </c>
    </row>
    <row r="144" s="2" customFormat="1" ht="21.75" customHeight="1">
      <c r="A144" s="35"/>
      <c r="B144" s="36"/>
      <c r="C144" s="241" t="s">
        <v>174</v>
      </c>
      <c r="D144" s="241" t="s">
        <v>145</v>
      </c>
      <c r="E144" s="242" t="s">
        <v>322</v>
      </c>
      <c r="F144" s="243" t="s">
        <v>323</v>
      </c>
      <c r="G144" s="244" t="s">
        <v>158</v>
      </c>
      <c r="H144" s="245">
        <v>71.715000000000003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149</v>
      </c>
      <c r="AT144" s="253" t="s">
        <v>145</v>
      </c>
      <c r="AU144" s="253" t="s">
        <v>84</v>
      </c>
      <c r="AY144" s="14" t="s">
        <v>143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149</v>
      </c>
      <c r="BM144" s="253" t="s">
        <v>206</v>
      </c>
    </row>
    <row r="145" s="2" customFormat="1" ht="21.75" customHeight="1">
      <c r="A145" s="35"/>
      <c r="B145" s="36"/>
      <c r="C145" s="241" t="s">
        <v>207</v>
      </c>
      <c r="D145" s="241" t="s">
        <v>145</v>
      </c>
      <c r="E145" s="242" t="s">
        <v>211</v>
      </c>
      <c r="F145" s="243" t="s">
        <v>324</v>
      </c>
      <c r="G145" s="244" t="s">
        <v>213</v>
      </c>
      <c r="H145" s="245">
        <v>4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149</v>
      </c>
      <c r="AT145" s="253" t="s">
        <v>145</v>
      </c>
      <c r="AU145" s="253" t="s">
        <v>84</v>
      </c>
      <c r="AY145" s="14" t="s">
        <v>143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149</v>
      </c>
      <c r="BM145" s="253" t="s">
        <v>210</v>
      </c>
    </row>
    <row r="146" s="2" customFormat="1" ht="21.75" customHeight="1">
      <c r="A146" s="35"/>
      <c r="B146" s="36"/>
      <c r="C146" s="241" t="s">
        <v>180</v>
      </c>
      <c r="D146" s="241" t="s">
        <v>145</v>
      </c>
      <c r="E146" s="242" t="s">
        <v>216</v>
      </c>
      <c r="F146" s="243" t="s">
        <v>325</v>
      </c>
      <c r="G146" s="244" t="s">
        <v>202</v>
      </c>
      <c r="H146" s="245">
        <v>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84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214</v>
      </c>
    </row>
    <row r="147" s="2" customFormat="1" ht="16.5" customHeight="1">
      <c r="A147" s="35"/>
      <c r="B147" s="36"/>
      <c r="C147" s="241" t="s">
        <v>215</v>
      </c>
      <c r="D147" s="241" t="s">
        <v>145</v>
      </c>
      <c r="E147" s="242" t="s">
        <v>219</v>
      </c>
      <c r="F147" s="243" t="s">
        <v>326</v>
      </c>
      <c r="G147" s="244" t="s">
        <v>158</v>
      </c>
      <c r="H147" s="245">
        <v>1.5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84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218</v>
      </c>
    </row>
    <row r="148" s="12" customFormat="1" ht="22.8" customHeight="1">
      <c r="A148" s="12"/>
      <c r="B148" s="225"/>
      <c r="C148" s="226"/>
      <c r="D148" s="227" t="s">
        <v>73</v>
      </c>
      <c r="E148" s="239" t="s">
        <v>228</v>
      </c>
      <c r="F148" s="239" t="s">
        <v>229</v>
      </c>
      <c r="G148" s="226"/>
      <c r="H148" s="226"/>
      <c r="I148" s="229"/>
      <c r="J148" s="240">
        <f>BK148</f>
        <v>0</v>
      </c>
      <c r="K148" s="226"/>
      <c r="L148" s="231"/>
      <c r="M148" s="232"/>
      <c r="N148" s="233"/>
      <c r="O148" s="233"/>
      <c r="P148" s="234">
        <f>SUM(P149:P156)</f>
        <v>0</v>
      </c>
      <c r="Q148" s="233"/>
      <c r="R148" s="234">
        <f>SUM(R149:R156)</f>
        <v>0</v>
      </c>
      <c r="S148" s="233"/>
      <c r="T148" s="235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6" t="s">
        <v>82</v>
      </c>
      <c r="AT148" s="237" t="s">
        <v>73</v>
      </c>
      <c r="AU148" s="237" t="s">
        <v>82</v>
      </c>
      <c r="AY148" s="236" t="s">
        <v>143</v>
      </c>
      <c r="BK148" s="238">
        <f>SUM(BK149:BK156)</f>
        <v>0</v>
      </c>
    </row>
    <row r="149" s="2" customFormat="1" ht="21.75" customHeight="1">
      <c r="A149" s="35"/>
      <c r="B149" s="36"/>
      <c r="C149" s="241" t="s">
        <v>183</v>
      </c>
      <c r="D149" s="241" t="s">
        <v>145</v>
      </c>
      <c r="E149" s="242" t="s">
        <v>231</v>
      </c>
      <c r="F149" s="243" t="s">
        <v>232</v>
      </c>
      <c r="G149" s="244" t="s">
        <v>179</v>
      </c>
      <c r="H149" s="245">
        <v>71.936000000000007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84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221</v>
      </c>
    </row>
    <row r="150" s="2" customFormat="1" ht="16.5" customHeight="1">
      <c r="A150" s="35"/>
      <c r="B150" s="36"/>
      <c r="C150" s="241" t="s">
        <v>7</v>
      </c>
      <c r="D150" s="241" t="s">
        <v>145</v>
      </c>
      <c r="E150" s="242" t="s">
        <v>234</v>
      </c>
      <c r="F150" s="243" t="s">
        <v>235</v>
      </c>
      <c r="G150" s="244" t="s">
        <v>179</v>
      </c>
      <c r="H150" s="245">
        <v>71.936000000000007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149</v>
      </c>
      <c r="AT150" s="253" t="s">
        <v>145</v>
      </c>
      <c r="AU150" s="253" t="s">
        <v>84</v>
      </c>
      <c r="AY150" s="14" t="s">
        <v>143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149</v>
      </c>
      <c r="BM150" s="253" t="s">
        <v>224</v>
      </c>
    </row>
    <row r="151" s="2" customFormat="1" ht="21.75" customHeight="1">
      <c r="A151" s="35"/>
      <c r="B151" s="36"/>
      <c r="C151" s="241" t="s">
        <v>188</v>
      </c>
      <c r="D151" s="241" t="s">
        <v>145</v>
      </c>
      <c r="E151" s="242" t="s">
        <v>241</v>
      </c>
      <c r="F151" s="243" t="s">
        <v>242</v>
      </c>
      <c r="G151" s="244" t="s">
        <v>179</v>
      </c>
      <c r="H151" s="245">
        <v>10.69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149</v>
      </c>
      <c r="AT151" s="253" t="s">
        <v>145</v>
      </c>
      <c r="AU151" s="253" t="s">
        <v>84</v>
      </c>
      <c r="AY151" s="14" t="s">
        <v>143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149</v>
      </c>
      <c r="BM151" s="253" t="s">
        <v>227</v>
      </c>
    </row>
    <row r="152" s="2" customFormat="1" ht="21.75" customHeight="1">
      <c r="A152" s="35"/>
      <c r="B152" s="36"/>
      <c r="C152" s="241" t="s">
        <v>230</v>
      </c>
      <c r="D152" s="241" t="s">
        <v>145</v>
      </c>
      <c r="E152" s="242" t="s">
        <v>245</v>
      </c>
      <c r="F152" s="243" t="s">
        <v>246</v>
      </c>
      <c r="G152" s="244" t="s">
        <v>179</v>
      </c>
      <c r="H152" s="245">
        <v>0.20000000000000001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149</v>
      </c>
      <c r="AT152" s="253" t="s">
        <v>145</v>
      </c>
      <c r="AU152" s="253" t="s">
        <v>84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149</v>
      </c>
      <c r="BM152" s="253" t="s">
        <v>233</v>
      </c>
    </row>
    <row r="153" s="2" customFormat="1" ht="33" customHeight="1">
      <c r="A153" s="35"/>
      <c r="B153" s="36"/>
      <c r="C153" s="241" t="s">
        <v>192</v>
      </c>
      <c r="D153" s="241" t="s">
        <v>145</v>
      </c>
      <c r="E153" s="242" t="s">
        <v>248</v>
      </c>
      <c r="F153" s="243" t="s">
        <v>249</v>
      </c>
      <c r="G153" s="244" t="s">
        <v>179</v>
      </c>
      <c r="H153" s="245">
        <v>61.246000000000002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149</v>
      </c>
      <c r="AT153" s="253" t="s">
        <v>145</v>
      </c>
      <c r="AU153" s="253" t="s">
        <v>84</v>
      </c>
      <c r="AY153" s="14" t="s">
        <v>143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149</v>
      </c>
      <c r="BM153" s="253" t="s">
        <v>236</v>
      </c>
    </row>
    <row r="154" s="2" customFormat="1" ht="21.75" customHeight="1">
      <c r="A154" s="35"/>
      <c r="B154" s="36"/>
      <c r="C154" s="241" t="s">
        <v>237</v>
      </c>
      <c r="D154" s="241" t="s">
        <v>145</v>
      </c>
      <c r="E154" s="242" t="s">
        <v>252</v>
      </c>
      <c r="F154" s="243" t="s">
        <v>253</v>
      </c>
      <c r="G154" s="244" t="s">
        <v>179</v>
      </c>
      <c r="H154" s="245">
        <v>0.02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149</v>
      </c>
      <c r="AT154" s="253" t="s">
        <v>145</v>
      </c>
      <c r="AU154" s="253" t="s">
        <v>84</v>
      </c>
      <c r="AY154" s="14" t="s">
        <v>143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149</v>
      </c>
      <c r="BM154" s="253" t="s">
        <v>240</v>
      </c>
    </row>
    <row r="155" s="2" customFormat="1" ht="21.75" customHeight="1">
      <c r="A155" s="35"/>
      <c r="B155" s="36"/>
      <c r="C155" s="241" t="s">
        <v>196</v>
      </c>
      <c r="D155" s="241" t="s">
        <v>145</v>
      </c>
      <c r="E155" s="242" t="s">
        <v>255</v>
      </c>
      <c r="F155" s="243" t="s">
        <v>327</v>
      </c>
      <c r="G155" s="244" t="s">
        <v>179</v>
      </c>
      <c r="H155" s="245">
        <v>0.34999999999999998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149</v>
      </c>
      <c r="AT155" s="253" t="s">
        <v>145</v>
      </c>
      <c r="AU155" s="253" t="s">
        <v>84</v>
      </c>
      <c r="AY155" s="14" t="s">
        <v>143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149</v>
      </c>
      <c r="BM155" s="253" t="s">
        <v>243</v>
      </c>
    </row>
    <row r="156" s="2" customFormat="1" ht="16.5" customHeight="1">
      <c r="A156" s="35"/>
      <c r="B156" s="36"/>
      <c r="C156" s="241" t="s">
        <v>244</v>
      </c>
      <c r="D156" s="241" t="s">
        <v>145</v>
      </c>
      <c r="E156" s="242" t="s">
        <v>259</v>
      </c>
      <c r="F156" s="243" t="s">
        <v>260</v>
      </c>
      <c r="G156" s="244" t="s">
        <v>179</v>
      </c>
      <c r="H156" s="245">
        <v>0.10000000000000001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149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149</v>
      </c>
      <c r="BM156" s="253" t="s">
        <v>247</v>
      </c>
    </row>
    <row r="157" s="12" customFormat="1" ht="25.92" customHeight="1">
      <c r="A157" s="12"/>
      <c r="B157" s="225"/>
      <c r="C157" s="226"/>
      <c r="D157" s="227" t="s">
        <v>73</v>
      </c>
      <c r="E157" s="228" t="s">
        <v>265</v>
      </c>
      <c r="F157" s="228" t="s">
        <v>266</v>
      </c>
      <c r="G157" s="226"/>
      <c r="H157" s="226"/>
      <c r="I157" s="229"/>
      <c r="J157" s="230">
        <f>BK157</f>
        <v>0</v>
      </c>
      <c r="K157" s="226"/>
      <c r="L157" s="231"/>
      <c r="M157" s="232"/>
      <c r="N157" s="233"/>
      <c r="O157" s="233"/>
      <c r="P157" s="234">
        <f>P158+P160+P166</f>
        <v>0</v>
      </c>
      <c r="Q157" s="233"/>
      <c r="R157" s="234">
        <f>R158+R160+R166</f>
        <v>0</v>
      </c>
      <c r="S157" s="233"/>
      <c r="T157" s="235">
        <f>T158+T160+T166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6" t="s">
        <v>84</v>
      </c>
      <c r="AT157" s="237" t="s">
        <v>73</v>
      </c>
      <c r="AU157" s="237" t="s">
        <v>74</v>
      </c>
      <c r="AY157" s="236" t="s">
        <v>143</v>
      </c>
      <c r="BK157" s="238">
        <f>BK158+BK160+BK166</f>
        <v>0</v>
      </c>
    </row>
    <row r="158" s="12" customFormat="1" ht="22.8" customHeight="1">
      <c r="A158" s="12"/>
      <c r="B158" s="225"/>
      <c r="C158" s="226"/>
      <c r="D158" s="227" t="s">
        <v>73</v>
      </c>
      <c r="E158" s="239" t="s">
        <v>267</v>
      </c>
      <c r="F158" s="239" t="s">
        <v>268</v>
      </c>
      <c r="G158" s="226"/>
      <c r="H158" s="226"/>
      <c r="I158" s="229"/>
      <c r="J158" s="240">
        <f>BK158</f>
        <v>0</v>
      </c>
      <c r="K158" s="226"/>
      <c r="L158" s="231"/>
      <c r="M158" s="232"/>
      <c r="N158" s="233"/>
      <c r="O158" s="233"/>
      <c r="P158" s="234">
        <f>P159</f>
        <v>0</v>
      </c>
      <c r="Q158" s="233"/>
      <c r="R158" s="234">
        <f>R159</f>
        <v>0</v>
      </c>
      <c r="S158" s="233"/>
      <c r="T158" s="235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6" t="s">
        <v>84</v>
      </c>
      <c r="AT158" s="237" t="s">
        <v>73</v>
      </c>
      <c r="AU158" s="237" t="s">
        <v>82</v>
      </c>
      <c r="AY158" s="236" t="s">
        <v>143</v>
      </c>
      <c r="BK158" s="238">
        <f>BK159</f>
        <v>0</v>
      </c>
    </row>
    <row r="159" s="2" customFormat="1" ht="16.5" customHeight="1">
      <c r="A159" s="35"/>
      <c r="B159" s="36"/>
      <c r="C159" s="241" t="s">
        <v>199</v>
      </c>
      <c r="D159" s="241" t="s">
        <v>145</v>
      </c>
      <c r="E159" s="242" t="s">
        <v>328</v>
      </c>
      <c r="F159" s="243" t="s">
        <v>329</v>
      </c>
      <c r="G159" s="244" t="s">
        <v>148</v>
      </c>
      <c r="H159" s="245">
        <v>31.347000000000001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174</v>
      </c>
      <c r="AT159" s="253" t="s">
        <v>145</v>
      </c>
      <c r="AU159" s="253" t="s">
        <v>84</v>
      </c>
      <c r="AY159" s="14" t="s">
        <v>143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174</v>
      </c>
      <c r="BM159" s="253" t="s">
        <v>250</v>
      </c>
    </row>
    <row r="160" s="12" customFormat="1" ht="22.8" customHeight="1">
      <c r="A160" s="12"/>
      <c r="B160" s="225"/>
      <c r="C160" s="226"/>
      <c r="D160" s="227" t="s">
        <v>73</v>
      </c>
      <c r="E160" s="239" t="s">
        <v>276</v>
      </c>
      <c r="F160" s="239" t="s">
        <v>277</v>
      </c>
      <c r="G160" s="226"/>
      <c r="H160" s="226"/>
      <c r="I160" s="229"/>
      <c r="J160" s="240">
        <f>BK160</f>
        <v>0</v>
      </c>
      <c r="K160" s="226"/>
      <c r="L160" s="231"/>
      <c r="M160" s="232"/>
      <c r="N160" s="233"/>
      <c r="O160" s="233"/>
      <c r="P160" s="234">
        <f>SUM(P161:P165)</f>
        <v>0</v>
      </c>
      <c r="Q160" s="233"/>
      <c r="R160" s="234">
        <f>SUM(R161:R165)</f>
        <v>0</v>
      </c>
      <c r="S160" s="233"/>
      <c r="T160" s="235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6" t="s">
        <v>84</v>
      </c>
      <c r="AT160" s="237" t="s">
        <v>73</v>
      </c>
      <c r="AU160" s="237" t="s">
        <v>82</v>
      </c>
      <c r="AY160" s="236" t="s">
        <v>143</v>
      </c>
      <c r="BK160" s="238">
        <f>SUM(BK161:BK165)</f>
        <v>0</v>
      </c>
    </row>
    <row r="161" s="2" customFormat="1" ht="16.5" customHeight="1">
      <c r="A161" s="35"/>
      <c r="B161" s="36"/>
      <c r="C161" s="241" t="s">
        <v>251</v>
      </c>
      <c r="D161" s="241" t="s">
        <v>145</v>
      </c>
      <c r="E161" s="242" t="s">
        <v>330</v>
      </c>
      <c r="F161" s="243" t="s">
        <v>331</v>
      </c>
      <c r="G161" s="244" t="s">
        <v>281</v>
      </c>
      <c r="H161" s="245">
        <v>7.5679999999999996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174</v>
      </c>
      <c r="AT161" s="253" t="s">
        <v>145</v>
      </c>
      <c r="AU161" s="253" t="s">
        <v>84</v>
      </c>
      <c r="AY161" s="14" t="s">
        <v>143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174</v>
      </c>
      <c r="BM161" s="253" t="s">
        <v>254</v>
      </c>
    </row>
    <row r="162" s="2" customFormat="1" ht="16.5" customHeight="1">
      <c r="A162" s="35"/>
      <c r="B162" s="36"/>
      <c r="C162" s="241" t="s">
        <v>203</v>
      </c>
      <c r="D162" s="241" t="s">
        <v>145</v>
      </c>
      <c r="E162" s="242" t="s">
        <v>279</v>
      </c>
      <c r="F162" s="243" t="s">
        <v>280</v>
      </c>
      <c r="G162" s="244" t="s">
        <v>281</v>
      </c>
      <c r="H162" s="245">
        <v>10.1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174</v>
      </c>
      <c r="AT162" s="253" t="s">
        <v>145</v>
      </c>
      <c r="AU162" s="253" t="s">
        <v>84</v>
      </c>
      <c r="AY162" s="14" t="s">
        <v>143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174</v>
      </c>
      <c r="BM162" s="253" t="s">
        <v>257</v>
      </c>
    </row>
    <row r="163" s="2" customFormat="1" ht="16.5" customHeight="1">
      <c r="A163" s="35"/>
      <c r="B163" s="36"/>
      <c r="C163" s="241" t="s">
        <v>258</v>
      </c>
      <c r="D163" s="241" t="s">
        <v>145</v>
      </c>
      <c r="E163" s="242" t="s">
        <v>332</v>
      </c>
      <c r="F163" s="243" t="s">
        <v>333</v>
      </c>
      <c r="G163" s="244" t="s">
        <v>281</v>
      </c>
      <c r="H163" s="245">
        <v>2.54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</v>
      </c>
      <c r="R163" s="251">
        <f>Q163*H163</f>
        <v>0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174</v>
      </c>
      <c r="AT163" s="253" t="s">
        <v>145</v>
      </c>
      <c r="AU163" s="253" t="s">
        <v>84</v>
      </c>
      <c r="AY163" s="14" t="s">
        <v>143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174</v>
      </c>
      <c r="BM163" s="253" t="s">
        <v>261</v>
      </c>
    </row>
    <row r="164" s="2" customFormat="1" ht="16.5" customHeight="1">
      <c r="A164" s="35"/>
      <c r="B164" s="36"/>
      <c r="C164" s="241" t="s">
        <v>206</v>
      </c>
      <c r="D164" s="241" t="s">
        <v>145</v>
      </c>
      <c r="E164" s="242" t="s">
        <v>290</v>
      </c>
      <c r="F164" s="243" t="s">
        <v>291</v>
      </c>
      <c r="G164" s="244" t="s">
        <v>281</v>
      </c>
      <c r="H164" s="245">
        <v>10.1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174</v>
      </c>
      <c r="AT164" s="253" t="s">
        <v>145</v>
      </c>
      <c r="AU164" s="253" t="s">
        <v>84</v>
      </c>
      <c r="AY164" s="14" t="s">
        <v>143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174</v>
      </c>
      <c r="BM164" s="253" t="s">
        <v>264</v>
      </c>
    </row>
    <row r="165" s="2" customFormat="1" ht="16.5" customHeight="1">
      <c r="A165" s="35"/>
      <c r="B165" s="36"/>
      <c r="C165" s="241" t="s">
        <v>269</v>
      </c>
      <c r="D165" s="241" t="s">
        <v>145</v>
      </c>
      <c r="E165" s="242" t="s">
        <v>334</v>
      </c>
      <c r="F165" s="243" t="s">
        <v>335</v>
      </c>
      <c r="G165" s="244" t="s">
        <v>281</v>
      </c>
      <c r="H165" s="245">
        <v>7.5999999999999996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174</v>
      </c>
      <c r="AT165" s="253" t="s">
        <v>145</v>
      </c>
      <c r="AU165" s="253" t="s">
        <v>84</v>
      </c>
      <c r="AY165" s="14" t="s">
        <v>143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174</v>
      </c>
      <c r="BM165" s="253" t="s">
        <v>272</v>
      </c>
    </row>
    <row r="166" s="12" customFormat="1" ht="22.8" customHeight="1">
      <c r="A166" s="12"/>
      <c r="B166" s="225"/>
      <c r="C166" s="226"/>
      <c r="D166" s="227" t="s">
        <v>73</v>
      </c>
      <c r="E166" s="239" t="s">
        <v>336</v>
      </c>
      <c r="F166" s="239" t="s">
        <v>337</v>
      </c>
      <c r="G166" s="226"/>
      <c r="H166" s="226"/>
      <c r="I166" s="229"/>
      <c r="J166" s="240">
        <f>BK166</f>
        <v>0</v>
      </c>
      <c r="K166" s="226"/>
      <c r="L166" s="231"/>
      <c r="M166" s="232"/>
      <c r="N166" s="233"/>
      <c r="O166" s="233"/>
      <c r="P166" s="234">
        <f>P167</f>
        <v>0</v>
      </c>
      <c r="Q166" s="233"/>
      <c r="R166" s="234">
        <f>R167</f>
        <v>0</v>
      </c>
      <c r="S166" s="233"/>
      <c r="T166" s="235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84</v>
      </c>
      <c r="AT166" s="237" t="s">
        <v>73</v>
      </c>
      <c r="AU166" s="237" t="s">
        <v>82</v>
      </c>
      <c r="AY166" s="236" t="s">
        <v>143</v>
      </c>
      <c r="BK166" s="238">
        <f>BK167</f>
        <v>0</v>
      </c>
    </row>
    <row r="167" s="2" customFormat="1" ht="16.5" customHeight="1">
      <c r="A167" s="35"/>
      <c r="B167" s="36"/>
      <c r="C167" s="241" t="s">
        <v>210</v>
      </c>
      <c r="D167" s="241" t="s">
        <v>145</v>
      </c>
      <c r="E167" s="242" t="s">
        <v>338</v>
      </c>
      <c r="F167" s="243" t="s">
        <v>339</v>
      </c>
      <c r="G167" s="244" t="s">
        <v>148</v>
      </c>
      <c r="H167" s="245">
        <v>25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174</v>
      </c>
      <c r="AT167" s="253" t="s">
        <v>145</v>
      </c>
      <c r="AU167" s="253" t="s">
        <v>84</v>
      </c>
      <c r="AY167" s="14" t="s">
        <v>143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174</v>
      </c>
      <c r="BM167" s="253" t="s">
        <v>275</v>
      </c>
    </row>
    <row r="168" s="12" customFormat="1" ht="25.92" customHeight="1">
      <c r="A168" s="12"/>
      <c r="B168" s="225"/>
      <c r="C168" s="226"/>
      <c r="D168" s="227" t="s">
        <v>73</v>
      </c>
      <c r="E168" s="228" t="s">
        <v>302</v>
      </c>
      <c r="F168" s="228" t="s">
        <v>303</v>
      </c>
      <c r="G168" s="226"/>
      <c r="H168" s="226"/>
      <c r="I168" s="229"/>
      <c r="J168" s="230">
        <f>BK168</f>
        <v>0</v>
      </c>
      <c r="K168" s="226"/>
      <c r="L168" s="231"/>
      <c r="M168" s="232"/>
      <c r="N168" s="233"/>
      <c r="O168" s="233"/>
      <c r="P168" s="234">
        <f>SUM(P169:P176)</f>
        <v>0</v>
      </c>
      <c r="Q168" s="233"/>
      <c r="R168" s="234">
        <f>SUM(R169:R176)</f>
        <v>0</v>
      </c>
      <c r="S168" s="233"/>
      <c r="T168" s="235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6" t="s">
        <v>160</v>
      </c>
      <c r="AT168" s="237" t="s">
        <v>73</v>
      </c>
      <c r="AU168" s="237" t="s">
        <v>74</v>
      </c>
      <c r="AY168" s="236" t="s">
        <v>143</v>
      </c>
      <c r="BK168" s="238">
        <f>SUM(BK169:BK176)</f>
        <v>0</v>
      </c>
    </row>
    <row r="169" s="2" customFormat="1" ht="16.5" customHeight="1">
      <c r="A169" s="35"/>
      <c r="B169" s="36"/>
      <c r="C169" s="241" t="s">
        <v>278</v>
      </c>
      <c r="D169" s="241" t="s">
        <v>145</v>
      </c>
      <c r="E169" s="242" t="s">
        <v>305</v>
      </c>
      <c r="F169" s="243" t="s">
        <v>306</v>
      </c>
      <c r="G169" s="244" t="s">
        <v>281</v>
      </c>
      <c r="H169" s="245">
        <v>40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149</v>
      </c>
      <c r="AT169" s="253" t="s">
        <v>145</v>
      </c>
      <c r="AU169" s="253" t="s">
        <v>82</v>
      </c>
      <c r="AY169" s="14" t="s">
        <v>143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149</v>
      </c>
      <c r="BM169" s="253" t="s">
        <v>282</v>
      </c>
    </row>
    <row r="170" s="2" customFormat="1" ht="55.5" customHeight="1">
      <c r="A170" s="35"/>
      <c r="B170" s="36"/>
      <c r="C170" s="241" t="s">
        <v>214</v>
      </c>
      <c r="D170" s="241" t="s">
        <v>145</v>
      </c>
      <c r="E170" s="242" t="s">
        <v>308</v>
      </c>
      <c r="F170" s="243" t="s">
        <v>309</v>
      </c>
      <c r="G170" s="244" t="s">
        <v>202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149</v>
      </c>
      <c r="AT170" s="253" t="s">
        <v>145</v>
      </c>
      <c r="AU170" s="253" t="s">
        <v>82</v>
      </c>
      <c r="AY170" s="14" t="s">
        <v>143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149</v>
      </c>
      <c r="BM170" s="253" t="s">
        <v>285</v>
      </c>
    </row>
    <row r="171" s="2" customFormat="1" ht="44.25" customHeight="1">
      <c r="A171" s="35"/>
      <c r="B171" s="36"/>
      <c r="C171" s="241" t="s">
        <v>286</v>
      </c>
      <c r="D171" s="241" t="s">
        <v>145</v>
      </c>
      <c r="E171" s="242" t="s">
        <v>312</v>
      </c>
      <c r="F171" s="243" t="s">
        <v>340</v>
      </c>
      <c r="G171" s="244" t="s">
        <v>202</v>
      </c>
      <c r="H171" s="245">
        <v>1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149</v>
      </c>
      <c r="AT171" s="253" t="s">
        <v>145</v>
      </c>
      <c r="AU171" s="253" t="s">
        <v>82</v>
      </c>
      <c r="AY171" s="14" t="s">
        <v>143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149</v>
      </c>
      <c r="BM171" s="253" t="s">
        <v>289</v>
      </c>
    </row>
    <row r="172" s="2" customFormat="1" ht="16.5" customHeight="1">
      <c r="A172" s="35"/>
      <c r="B172" s="36"/>
      <c r="C172" s="241" t="s">
        <v>218</v>
      </c>
      <c r="D172" s="241" t="s">
        <v>145</v>
      </c>
      <c r="E172" s="242" t="s">
        <v>341</v>
      </c>
      <c r="F172" s="243" t="s">
        <v>342</v>
      </c>
      <c r="G172" s="244" t="s">
        <v>202</v>
      </c>
      <c r="H172" s="245">
        <v>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149</v>
      </c>
      <c r="AT172" s="253" t="s">
        <v>145</v>
      </c>
      <c r="AU172" s="253" t="s">
        <v>82</v>
      </c>
      <c r="AY172" s="14" t="s">
        <v>143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149</v>
      </c>
      <c r="BM172" s="253" t="s">
        <v>292</v>
      </c>
    </row>
    <row r="173" s="2" customFormat="1" ht="21.75" customHeight="1">
      <c r="A173" s="35"/>
      <c r="B173" s="36"/>
      <c r="C173" s="241" t="s">
        <v>293</v>
      </c>
      <c r="D173" s="241" t="s">
        <v>145</v>
      </c>
      <c r="E173" s="242" t="s">
        <v>343</v>
      </c>
      <c r="F173" s="243" t="s">
        <v>344</v>
      </c>
      <c r="G173" s="244" t="s">
        <v>202</v>
      </c>
      <c r="H173" s="245">
        <v>1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149</v>
      </c>
      <c r="AT173" s="253" t="s">
        <v>145</v>
      </c>
      <c r="AU173" s="253" t="s">
        <v>82</v>
      </c>
      <c r="AY173" s="14" t="s">
        <v>143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149</v>
      </c>
      <c r="BM173" s="253" t="s">
        <v>296</v>
      </c>
    </row>
    <row r="174" s="2" customFormat="1" ht="21.75" customHeight="1">
      <c r="A174" s="35"/>
      <c r="B174" s="36"/>
      <c r="C174" s="241" t="s">
        <v>221</v>
      </c>
      <c r="D174" s="241" t="s">
        <v>145</v>
      </c>
      <c r="E174" s="242" t="s">
        <v>345</v>
      </c>
      <c r="F174" s="243" t="s">
        <v>346</v>
      </c>
      <c r="G174" s="244" t="s">
        <v>202</v>
      </c>
      <c r="H174" s="245">
        <v>1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39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149</v>
      </c>
      <c r="AT174" s="253" t="s">
        <v>145</v>
      </c>
      <c r="AU174" s="253" t="s">
        <v>82</v>
      </c>
      <c r="AY174" s="14" t="s">
        <v>143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82</v>
      </c>
      <c r="BK174" s="254">
        <f>ROUND(I174*H174,2)</f>
        <v>0</v>
      </c>
      <c r="BL174" s="14" t="s">
        <v>149</v>
      </c>
      <c r="BM174" s="253" t="s">
        <v>301</v>
      </c>
    </row>
    <row r="175" s="2" customFormat="1" ht="16.5" customHeight="1">
      <c r="A175" s="35"/>
      <c r="B175" s="36"/>
      <c r="C175" s="241" t="s">
        <v>304</v>
      </c>
      <c r="D175" s="241" t="s">
        <v>145</v>
      </c>
      <c r="E175" s="242" t="s">
        <v>347</v>
      </c>
      <c r="F175" s="243" t="s">
        <v>348</v>
      </c>
      <c r="G175" s="244" t="s">
        <v>202</v>
      </c>
      <c r="H175" s="245">
        <v>1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39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149</v>
      </c>
      <c r="AT175" s="253" t="s">
        <v>145</v>
      </c>
      <c r="AU175" s="253" t="s">
        <v>82</v>
      </c>
      <c r="AY175" s="14" t="s">
        <v>143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82</v>
      </c>
      <c r="BK175" s="254">
        <f>ROUND(I175*H175,2)</f>
        <v>0</v>
      </c>
      <c r="BL175" s="14" t="s">
        <v>149</v>
      </c>
      <c r="BM175" s="253" t="s">
        <v>307</v>
      </c>
    </row>
    <row r="176" s="2" customFormat="1" ht="33" customHeight="1">
      <c r="A176" s="35"/>
      <c r="B176" s="36"/>
      <c r="C176" s="241" t="s">
        <v>224</v>
      </c>
      <c r="D176" s="241" t="s">
        <v>145</v>
      </c>
      <c r="E176" s="242" t="s">
        <v>349</v>
      </c>
      <c r="F176" s="243" t="s">
        <v>350</v>
      </c>
      <c r="G176" s="244" t="s">
        <v>202</v>
      </c>
      <c r="H176" s="245">
        <v>1</v>
      </c>
      <c r="I176" s="246"/>
      <c r="J176" s="247">
        <f>ROUND(I176*H176,2)</f>
        <v>0</v>
      </c>
      <c r="K176" s="248"/>
      <c r="L176" s="41"/>
      <c r="M176" s="266" t="s">
        <v>1</v>
      </c>
      <c r="N176" s="267" t="s">
        <v>39</v>
      </c>
      <c r="O176" s="268"/>
      <c r="P176" s="269">
        <f>O176*H176</f>
        <v>0</v>
      </c>
      <c r="Q176" s="269">
        <v>0</v>
      </c>
      <c r="R176" s="269">
        <f>Q176*H176</f>
        <v>0</v>
      </c>
      <c r="S176" s="269">
        <v>0</v>
      </c>
      <c r="T176" s="27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149</v>
      </c>
      <c r="AT176" s="253" t="s">
        <v>145</v>
      </c>
      <c r="AU176" s="253" t="s">
        <v>82</v>
      </c>
      <c r="AY176" s="14" t="s">
        <v>143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149</v>
      </c>
      <c r="BM176" s="253" t="s">
        <v>310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189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RJsE/OvWkjKF2hUtpCq6WZL/ZyGTeVaJe/MeGmZn0fxX0ES2L6byT0fYNAy9/j5Cfg7b5V2gAa/SJ3FS9AgLJQ==" hashValue="NUEPOLRqLNyweBg4HzACBoA48YXOxndthl7NLZSmUWmd+R1jSKvJD1Cr0hR0In54XjIpIITp5o6TR0PIbjYVFQ==" algorithmName="SHA-512" password="CC35"/>
  <autoFilter ref="C124:K17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111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2" t="s">
        <v>351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18</v>
      </c>
      <c r="E11" s="35"/>
      <c r="F11" s="138" t="s">
        <v>1</v>
      </c>
      <c r="G11" s="35"/>
      <c r="H11" s="35"/>
      <c r="I11" s="153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20</v>
      </c>
      <c r="E12" s="35"/>
      <c r="F12" s="138" t="s">
        <v>352</v>
      </c>
      <c r="G12" s="35"/>
      <c r="H12" s="35"/>
      <c r="I12" s="153" t="s">
        <v>22</v>
      </c>
      <c r="J12" s="154" t="str">
        <f>'Rekapitulace stavby'!AN8</f>
        <v>21. 4. 2020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24</v>
      </c>
      <c r="E14" s="35"/>
      <c r="F14" s="35"/>
      <c r="G14" s="35"/>
      <c r="H14" s="35"/>
      <c r="I14" s="153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53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28</v>
      </c>
      <c r="E17" s="35"/>
      <c r="F17" s="35"/>
      <c r="G17" s="35"/>
      <c r="H17" s="35"/>
      <c r="I17" s="15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30</v>
      </c>
      <c r="E20" s="35"/>
      <c r="F20" s="35"/>
      <c r="G20" s="35"/>
      <c r="H20" s="35"/>
      <c r="I20" s="153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53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32</v>
      </c>
      <c r="E23" s="35"/>
      <c r="F23" s="35"/>
      <c r="G23" s="35"/>
      <c r="H23" s="35"/>
      <c r="I23" s="153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53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33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151"/>
      <c r="J30" s="163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5" t="s">
        <v>35</v>
      </c>
      <c r="J32" s="164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38</v>
      </c>
      <c r="E33" s="149" t="s">
        <v>39</v>
      </c>
      <c r="F33" s="167">
        <f>ROUND((SUM(BE125:BE173)),  2)</f>
        <v>0</v>
      </c>
      <c r="G33" s="35"/>
      <c r="H33" s="35"/>
      <c r="I33" s="168">
        <v>0.20999999999999999</v>
      </c>
      <c r="J33" s="167">
        <f>ROUND(((SUM(BE125:BE173))*I33),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40</v>
      </c>
      <c r="F34" s="167">
        <f>ROUND((SUM(BF125:BF173)),  2)</f>
        <v>0</v>
      </c>
      <c r="G34" s="35"/>
      <c r="H34" s="35"/>
      <c r="I34" s="168">
        <v>0.14999999999999999</v>
      </c>
      <c r="J34" s="167">
        <f>ROUND(((SUM(BF125:BF173))*I34),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41</v>
      </c>
      <c r="F35" s="167">
        <f>ROUND((SUM(BG125:BG173)),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42</v>
      </c>
      <c r="F36" s="167">
        <f>ROUND((SUM(BH125:BH173)),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43</v>
      </c>
      <c r="F37" s="167">
        <f>ROUND((SUM(BI125:BI173)),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44</v>
      </c>
      <c r="E39" s="171"/>
      <c r="F39" s="171"/>
      <c r="G39" s="172" t="s">
        <v>45</v>
      </c>
      <c r="H39" s="173" t="s">
        <v>46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Machnín - strážní st - Machnín - strážní stanoviště č.7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Machnín</v>
      </c>
      <c r="G89" s="37"/>
      <c r="H89" s="37"/>
      <c r="I89" s="153" t="s">
        <v>22</v>
      </c>
      <c r="J89" s="76" t="str">
        <f>IF(J12="","",J12)</f>
        <v>21. 4. 2020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3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53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4" t="s">
        <v>115</v>
      </c>
      <c r="D94" s="195"/>
      <c r="E94" s="195"/>
      <c r="F94" s="195"/>
      <c r="G94" s="195"/>
      <c r="H94" s="195"/>
      <c r="I94" s="196"/>
      <c r="J94" s="197" t="s">
        <v>116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8" t="s">
        <v>117</v>
      </c>
      <c r="D96" s="37"/>
      <c r="E96" s="37"/>
      <c r="F96" s="37"/>
      <c r="G96" s="37"/>
      <c r="H96" s="37"/>
      <c r="I96" s="15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118</v>
      </c>
    </row>
    <row r="97" s="9" customFormat="1" ht="24.96" customHeight="1">
      <c r="A97" s="9"/>
      <c r="B97" s="199"/>
      <c r="C97" s="200"/>
      <c r="D97" s="201" t="s">
        <v>119</v>
      </c>
      <c r="E97" s="202"/>
      <c r="F97" s="202"/>
      <c r="G97" s="202"/>
      <c r="H97" s="202"/>
      <c r="I97" s="203"/>
      <c r="J97" s="204">
        <f>J126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30"/>
      <c r="D98" s="207" t="s">
        <v>120</v>
      </c>
      <c r="E98" s="208"/>
      <c r="F98" s="208"/>
      <c r="G98" s="208"/>
      <c r="H98" s="208"/>
      <c r="I98" s="209"/>
      <c r="J98" s="210">
        <f>J127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30"/>
      <c r="D99" s="207" t="s">
        <v>121</v>
      </c>
      <c r="E99" s="208"/>
      <c r="F99" s="208"/>
      <c r="G99" s="208"/>
      <c r="H99" s="208"/>
      <c r="I99" s="209"/>
      <c r="J99" s="210">
        <f>J138</f>
        <v>0</v>
      </c>
      <c r="K99" s="130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130"/>
      <c r="D100" s="207" t="s">
        <v>122</v>
      </c>
      <c r="E100" s="208"/>
      <c r="F100" s="208"/>
      <c r="G100" s="208"/>
      <c r="H100" s="208"/>
      <c r="I100" s="209"/>
      <c r="J100" s="210">
        <f>J150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123</v>
      </c>
      <c r="E101" s="202"/>
      <c r="F101" s="202"/>
      <c r="G101" s="202"/>
      <c r="H101" s="202"/>
      <c r="I101" s="203"/>
      <c r="J101" s="204">
        <f>J158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124</v>
      </c>
      <c r="E102" s="208"/>
      <c r="F102" s="208"/>
      <c r="G102" s="208"/>
      <c r="H102" s="208"/>
      <c r="I102" s="209"/>
      <c r="J102" s="210">
        <f>J159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125</v>
      </c>
      <c r="E103" s="208"/>
      <c r="F103" s="208"/>
      <c r="G103" s="208"/>
      <c r="H103" s="208"/>
      <c r="I103" s="209"/>
      <c r="J103" s="210">
        <f>J161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353</v>
      </c>
      <c r="E104" s="208"/>
      <c r="F104" s="208"/>
      <c r="G104" s="208"/>
      <c r="H104" s="208"/>
      <c r="I104" s="209"/>
      <c r="J104" s="210">
        <f>J164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9"/>
      <c r="C105" s="200"/>
      <c r="D105" s="201" t="s">
        <v>127</v>
      </c>
      <c r="E105" s="202"/>
      <c r="F105" s="202"/>
      <c r="G105" s="202"/>
      <c r="H105" s="202"/>
      <c r="I105" s="203"/>
      <c r="J105" s="204">
        <f>J166</f>
        <v>0</v>
      </c>
      <c r="K105" s="200"/>
      <c r="L105" s="2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128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93" t="str">
        <f>E7</f>
        <v>Demolice objektů - Bělá pod Bez.,Hodkovice,Hoškovice,Chrastava And.Hora,Loukov,Machnín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111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Machnín - strážní st - Machnín - strážní stanoviště č.7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Machnín</v>
      </c>
      <c r="G119" s="37"/>
      <c r="H119" s="37"/>
      <c r="I119" s="153" t="s">
        <v>22</v>
      </c>
      <c r="J119" s="76" t="str">
        <f>IF(J12="","",J12)</f>
        <v>21. 4. 2020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153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153" t="s">
        <v>32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12"/>
      <c r="B124" s="213"/>
      <c r="C124" s="214" t="s">
        <v>129</v>
      </c>
      <c r="D124" s="215" t="s">
        <v>59</v>
      </c>
      <c r="E124" s="215" t="s">
        <v>55</v>
      </c>
      <c r="F124" s="215" t="s">
        <v>56</v>
      </c>
      <c r="G124" s="215" t="s">
        <v>130</v>
      </c>
      <c r="H124" s="215" t="s">
        <v>131</v>
      </c>
      <c r="I124" s="216" t="s">
        <v>132</v>
      </c>
      <c r="J124" s="217" t="s">
        <v>116</v>
      </c>
      <c r="K124" s="218" t="s">
        <v>133</v>
      </c>
      <c r="L124" s="219"/>
      <c r="M124" s="97" t="s">
        <v>1</v>
      </c>
      <c r="N124" s="98" t="s">
        <v>38</v>
      </c>
      <c r="O124" s="98" t="s">
        <v>134</v>
      </c>
      <c r="P124" s="98" t="s">
        <v>135</v>
      </c>
      <c r="Q124" s="98" t="s">
        <v>136</v>
      </c>
      <c r="R124" s="98" t="s">
        <v>137</v>
      </c>
      <c r="S124" s="98" t="s">
        <v>138</v>
      </c>
      <c r="T124" s="99" t="s">
        <v>139</v>
      </c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</row>
    <row r="125" s="2" customFormat="1" ht="22.8" customHeight="1">
      <c r="A125" s="35"/>
      <c r="B125" s="36"/>
      <c r="C125" s="104" t="s">
        <v>140</v>
      </c>
      <c r="D125" s="37"/>
      <c r="E125" s="37"/>
      <c r="F125" s="37"/>
      <c r="G125" s="37"/>
      <c r="H125" s="37"/>
      <c r="I125" s="151"/>
      <c r="J125" s="220">
        <f>BK125</f>
        <v>0</v>
      </c>
      <c r="K125" s="37"/>
      <c r="L125" s="41"/>
      <c r="M125" s="100"/>
      <c r="N125" s="221"/>
      <c r="O125" s="101"/>
      <c r="P125" s="222">
        <f>P126+P158+P166</f>
        <v>0</v>
      </c>
      <c r="Q125" s="101"/>
      <c r="R125" s="222">
        <f>R126+R158+R166</f>
        <v>0</v>
      </c>
      <c r="S125" s="101"/>
      <c r="T125" s="223">
        <f>T126+T158+T166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118</v>
      </c>
      <c r="BK125" s="224">
        <f>BK126+BK158+BK166</f>
        <v>0</v>
      </c>
    </row>
    <row r="126" s="12" customFormat="1" ht="25.92" customHeight="1">
      <c r="A126" s="12"/>
      <c r="B126" s="225"/>
      <c r="C126" s="226"/>
      <c r="D126" s="227" t="s">
        <v>73</v>
      </c>
      <c r="E126" s="228" t="s">
        <v>141</v>
      </c>
      <c r="F126" s="228" t="s">
        <v>142</v>
      </c>
      <c r="G126" s="226"/>
      <c r="H126" s="226"/>
      <c r="I126" s="229"/>
      <c r="J126" s="230">
        <f>BK126</f>
        <v>0</v>
      </c>
      <c r="K126" s="226"/>
      <c r="L126" s="231"/>
      <c r="M126" s="232"/>
      <c r="N126" s="233"/>
      <c r="O126" s="233"/>
      <c r="P126" s="234">
        <f>P127+P138+P150</f>
        <v>0</v>
      </c>
      <c r="Q126" s="233"/>
      <c r="R126" s="234">
        <f>R127+R138+R150</f>
        <v>0</v>
      </c>
      <c r="S126" s="233"/>
      <c r="T126" s="235">
        <f>T127+T138+T150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6" t="s">
        <v>82</v>
      </c>
      <c r="AT126" s="237" t="s">
        <v>73</v>
      </c>
      <c r="AU126" s="237" t="s">
        <v>74</v>
      </c>
      <c r="AY126" s="236" t="s">
        <v>143</v>
      </c>
      <c r="BK126" s="238">
        <f>BK127+BK138+BK150</f>
        <v>0</v>
      </c>
    </row>
    <row r="127" s="12" customFormat="1" ht="22.8" customHeight="1">
      <c r="A127" s="12"/>
      <c r="B127" s="225"/>
      <c r="C127" s="226"/>
      <c r="D127" s="227" t="s">
        <v>73</v>
      </c>
      <c r="E127" s="239" t="s">
        <v>82</v>
      </c>
      <c r="F127" s="239" t="s">
        <v>144</v>
      </c>
      <c r="G127" s="226"/>
      <c r="H127" s="226"/>
      <c r="I127" s="229"/>
      <c r="J127" s="240">
        <f>BK127</f>
        <v>0</v>
      </c>
      <c r="K127" s="226"/>
      <c r="L127" s="231"/>
      <c r="M127" s="232"/>
      <c r="N127" s="233"/>
      <c r="O127" s="233"/>
      <c r="P127" s="234">
        <f>SUM(P128:P137)</f>
        <v>0</v>
      </c>
      <c r="Q127" s="233"/>
      <c r="R127" s="234">
        <f>SUM(R128:R137)</f>
        <v>0</v>
      </c>
      <c r="S127" s="233"/>
      <c r="T127" s="235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82</v>
      </c>
      <c r="AT127" s="237" t="s">
        <v>73</v>
      </c>
      <c r="AU127" s="237" t="s">
        <v>82</v>
      </c>
      <c r="AY127" s="236" t="s">
        <v>143</v>
      </c>
      <c r="BK127" s="238">
        <f>SUM(BK128:BK137)</f>
        <v>0</v>
      </c>
    </row>
    <row r="128" s="2" customFormat="1" ht="16.5" customHeight="1">
      <c r="A128" s="35"/>
      <c r="B128" s="36"/>
      <c r="C128" s="241" t="s">
        <v>82</v>
      </c>
      <c r="D128" s="241" t="s">
        <v>145</v>
      </c>
      <c r="E128" s="242" t="s">
        <v>146</v>
      </c>
      <c r="F128" s="243" t="s">
        <v>147</v>
      </c>
      <c r="G128" s="244" t="s">
        <v>148</v>
      </c>
      <c r="H128" s="245">
        <v>640</v>
      </c>
      <c r="I128" s="246"/>
      <c r="J128" s="247">
        <f>ROUND(I128*H128,2)</f>
        <v>0</v>
      </c>
      <c r="K128" s="248"/>
      <c r="L128" s="41"/>
      <c r="M128" s="249" t="s">
        <v>1</v>
      </c>
      <c r="N128" s="250" t="s">
        <v>39</v>
      </c>
      <c r="O128" s="88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3" t="s">
        <v>149</v>
      </c>
      <c r="AT128" s="253" t="s">
        <v>145</v>
      </c>
      <c r="AU128" s="253" t="s">
        <v>84</v>
      </c>
      <c r="AY128" s="14" t="s">
        <v>143</v>
      </c>
      <c r="BE128" s="254">
        <f>IF(N128="základní",J128,0)</f>
        <v>0</v>
      </c>
      <c r="BF128" s="254">
        <f>IF(N128="snížená",J128,0)</f>
        <v>0</v>
      </c>
      <c r="BG128" s="254">
        <f>IF(N128="zákl. přenesená",J128,0)</f>
        <v>0</v>
      </c>
      <c r="BH128" s="254">
        <f>IF(N128="sníž. přenesená",J128,0)</f>
        <v>0</v>
      </c>
      <c r="BI128" s="254">
        <f>IF(N128="nulová",J128,0)</f>
        <v>0</v>
      </c>
      <c r="BJ128" s="14" t="s">
        <v>82</v>
      </c>
      <c r="BK128" s="254">
        <f>ROUND(I128*H128,2)</f>
        <v>0</v>
      </c>
      <c r="BL128" s="14" t="s">
        <v>149</v>
      </c>
      <c r="BM128" s="253" t="s">
        <v>84</v>
      </c>
    </row>
    <row r="129" s="2" customFormat="1" ht="21.75" customHeight="1">
      <c r="A129" s="35"/>
      <c r="B129" s="36"/>
      <c r="C129" s="241" t="s">
        <v>84</v>
      </c>
      <c r="D129" s="241" t="s">
        <v>145</v>
      </c>
      <c r="E129" s="242" t="s">
        <v>150</v>
      </c>
      <c r="F129" s="243" t="s">
        <v>151</v>
      </c>
      <c r="G129" s="244" t="s">
        <v>148</v>
      </c>
      <c r="H129" s="245">
        <v>160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149</v>
      </c>
      <c r="AT129" s="253" t="s">
        <v>145</v>
      </c>
      <c r="AU129" s="253" t="s">
        <v>84</v>
      </c>
      <c r="AY129" s="14" t="s">
        <v>143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149</v>
      </c>
      <c r="BM129" s="253" t="s">
        <v>149</v>
      </c>
    </row>
    <row r="130" s="2" customFormat="1" ht="16.5" customHeight="1">
      <c r="A130" s="35"/>
      <c r="B130" s="36"/>
      <c r="C130" s="241" t="s">
        <v>152</v>
      </c>
      <c r="D130" s="241" t="s">
        <v>145</v>
      </c>
      <c r="E130" s="242" t="s">
        <v>153</v>
      </c>
      <c r="F130" s="243" t="s">
        <v>154</v>
      </c>
      <c r="G130" s="244" t="s">
        <v>148</v>
      </c>
      <c r="H130" s="245">
        <v>160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149</v>
      </c>
      <c r="AT130" s="253" t="s">
        <v>145</v>
      </c>
      <c r="AU130" s="253" t="s">
        <v>84</v>
      </c>
      <c r="AY130" s="14" t="s">
        <v>143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149</v>
      </c>
      <c r="BM130" s="253" t="s">
        <v>155</v>
      </c>
    </row>
    <row r="131" s="2" customFormat="1" ht="21.75" customHeight="1">
      <c r="A131" s="35"/>
      <c r="B131" s="36"/>
      <c r="C131" s="241" t="s">
        <v>149</v>
      </c>
      <c r="D131" s="241" t="s">
        <v>145</v>
      </c>
      <c r="E131" s="242" t="s">
        <v>156</v>
      </c>
      <c r="F131" s="243" t="s">
        <v>157</v>
      </c>
      <c r="G131" s="244" t="s">
        <v>158</v>
      </c>
      <c r="H131" s="245">
        <v>2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159</v>
      </c>
    </row>
    <row r="132" s="2" customFormat="1" ht="21.75" customHeight="1">
      <c r="A132" s="35"/>
      <c r="B132" s="36"/>
      <c r="C132" s="241" t="s">
        <v>160</v>
      </c>
      <c r="D132" s="241" t="s">
        <v>145</v>
      </c>
      <c r="E132" s="242" t="s">
        <v>318</v>
      </c>
      <c r="F132" s="243" t="s">
        <v>319</v>
      </c>
      <c r="G132" s="244" t="s">
        <v>158</v>
      </c>
      <c r="H132" s="245">
        <v>1.5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164</v>
      </c>
    </row>
    <row r="133" s="2" customFormat="1" ht="16.5" customHeight="1">
      <c r="A133" s="35"/>
      <c r="B133" s="36"/>
      <c r="C133" s="255" t="s">
        <v>155</v>
      </c>
      <c r="D133" s="255" t="s">
        <v>176</v>
      </c>
      <c r="E133" s="256" t="s">
        <v>320</v>
      </c>
      <c r="F133" s="257" t="s">
        <v>321</v>
      </c>
      <c r="G133" s="258" t="s">
        <v>179</v>
      </c>
      <c r="H133" s="259">
        <v>2.7000000000000002</v>
      </c>
      <c r="I133" s="260"/>
      <c r="J133" s="261">
        <f>ROUND(I133*H133,2)</f>
        <v>0</v>
      </c>
      <c r="K133" s="262"/>
      <c r="L133" s="263"/>
      <c r="M133" s="264" t="s">
        <v>1</v>
      </c>
      <c r="N133" s="265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159</v>
      </c>
      <c r="AT133" s="253" t="s">
        <v>176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167</v>
      </c>
    </row>
    <row r="134" s="2" customFormat="1" ht="21.75" customHeight="1">
      <c r="A134" s="35"/>
      <c r="B134" s="36"/>
      <c r="C134" s="241" t="s">
        <v>168</v>
      </c>
      <c r="D134" s="241" t="s">
        <v>145</v>
      </c>
      <c r="E134" s="242" t="s">
        <v>172</v>
      </c>
      <c r="F134" s="243" t="s">
        <v>173</v>
      </c>
      <c r="G134" s="244" t="s">
        <v>148</v>
      </c>
      <c r="H134" s="245">
        <v>33.335000000000001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149</v>
      </c>
      <c r="AT134" s="253" t="s">
        <v>145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171</v>
      </c>
    </row>
    <row r="135" s="2" customFormat="1" ht="16.5" customHeight="1">
      <c r="A135" s="35"/>
      <c r="B135" s="36"/>
      <c r="C135" s="255" t="s">
        <v>159</v>
      </c>
      <c r="D135" s="255" t="s">
        <v>176</v>
      </c>
      <c r="E135" s="256" t="s">
        <v>177</v>
      </c>
      <c r="F135" s="257" t="s">
        <v>178</v>
      </c>
      <c r="G135" s="258" t="s">
        <v>179</v>
      </c>
      <c r="H135" s="259">
        <v>18.001000000000001</v>
      </c>
      <c r="I135" s="260"/>
      <c r="J135" s="261">
        <f>ROUND(I135*H135,2)</f>
        <v>0</v>
      </c>
      <c r="K135" s="262"/>
      <c r="L135" s="263"/>
      <c r="M135" s="264" t="s">
        <v>1</v>
      </c>
      <c r="N135" s="265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159</v>
      </c>
      <c r="AT135" s="253" t="s">
        <v>176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174</v>
      </c>
    </row>
    <row r="136" s="2" customFormat="1" ht="21.75" customHeight="1">
      <c r="A136" s="35"/>
      <c r="B136" s="36"/>
      <c r="C136" s="241" t="s">
        <v>175</v>
      </c>
      <c r="D136" s="241" t="s">
        <v>145</v>
      </c>
      <c r="E136" s="242" t="s">
        <v>181</v>
      </c>
      <c r="F136" s="243" t="s">
        <v>182</v>
      </c>
      <c r="G136" s="244" t="s">
        <v>148</v>
      </c>
      <c r="H136" s="245">
        <v>33.335000000000001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149</v>
      </c>
      <c r="AT136" s="253" t="s">
        <v>145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180</v>
      </c>
    </row>
    <row r="137" s="2" customFormat="1" ht="16.5" customHeight="1">
      <c r="A137" s="35"/>
      <c r="B137" s="36"/>
      <c r="C137" s="255" t="s">
        <v>164</v>
      </c>
      <c r="D137" s="255" t="s">
        <v>176</v>
      </c>
      <c r="E137" s="256" t="s">
        <v>185</v>
      </c>
      <c r="F137" s="257" t="s">
        <v>186</v>
      </c>
      <c r="G137" s="258" t="s">
        <v>187</v>
      </c>
      <c r="H137" s="259">
        <v>0.95199999999999996</v>
      </c>
      <c r="I137" s="260"/>
      <c r="J137" s="261">
        <f>ROUND(I137*H137,2)</f>
        <v>0</v>
      </c>
      <c r="K137" s="262"/>
      <c r="L137" s="263"/>
      <c r="M137" s="264" t="s">
        <v>1</v>
      </c>
      <c r="N137" s="265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159</v>
      </c>
      <c r="AT137" s="253" t="s">
        <v>176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183</v>
      </c>
    </row>
    <row r="138" s="12" customFormat="1" ht="22.8" customHeight="1">
      <c r="A138" s="12"/>
      <c r="B138" s="225"/>
      <c r="C138" s="226"/>
      <c r="D138" s="227" t="s">
        <v>73</v>
      </c>
      <c r="E138" s="239" t="s">
        <v>175</v>
      </c>
      <c r="F138" s="239" t="s">
        <v>189</v>
      </c>
      <c r="G138" s="226"/>
      <c r="H138" s="226"/>
      <c r="I138" s="229"/>
      <c r="J138" s="240">
        <f>BK138</f>
        <v>0</v>
      </c>
      <c r="K138" s="226"/>
      <c r="L138" s="231"/>
      <c r="M138" s="232"/>
      <c r="N138" s="233"/>
      <c r="O138" s="233"/>
      <c r="P138" s="234">
        <f>SUM(P139:P149)</f>
        <v>0</v>
      </c>
      <c r="Q138" s="233"/>
      <c r="R138" s="234">
        <f>SUM(R139:R149)</f>
        <v>0</v>
      </c>
      <c r="S138" s="233"/>
      <c r="T138" s="235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82</v>
      </c>
      <c r="AT138" s="237" t="s">
        <v>73</v>
      </c>
      <c r="AU138" s="237" t="s">
        <v>82</v>
      </c>
      <c r="AY138" s="236" t="s">
        <v>143</v>
      </c>
      <c r="BK138" s="238">
        <f>SUM(BK139:BK149)</f>
        <v>0</v>
      </c>
    </row>
    <row r="139" s="2" customFormat="1" ht="16.5" customHeight="1">
      <c r="A139" s="35"/>
      <c r="B139" s="36"/>
      <c r="C139" s="241" t="s">
        <v>184</v>
      </c>
      <c r="D139" s="241" t="s">
        <v>145</v>
      </c>
      <c r="E139" s="242" t="s">
        <v>190</v>
      </c>
      <c r="F139" s="243" t="s">
        <v>191</v>
      </c>
      <c r="G139" s="244" t="s">
        <v>158</v>
      </c>
      <c r="H139" s="245">
        <v>4.2249999999999996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149</v>
      </c>
      <c r="AT139" s="253" t="s">
        <v>145</v>
      </c>
      <c r="AU139" s="253" t="s">
        <v>84</v>
      </c>
      <c r="AY139" s="14" t="s">
        <v>143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149</v>
      </c>
      <c r="BM139" s="253" t="s">
        <v>188</v>
      </c>
    </row>
    <row r="140" s="2" customFormat="1" ht="33" customHeight="1">
      <c r="A140" s="35"/>
      <c r="B140" s="36"/>
      <c r="C140" s="241" t="s">
        <v>167</v>
      </c>
      <c r="D140" s="241" t="s">
        <v>145</v>
      </c>
      <c r="E140" s="242" t="s">
        <v>197</v>
      </c>
      <c r="F140" s="243" t="s">
        <v>198</v>
      </c>
      <c r="G140" s="244" t="s">
        <v>158</v>
      </c>
      <c r="H140" s="245">
        <v>5.1680000000000001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149</v>
      </c>
      <c r="AT140" s="253" t="s">
        <v>145</v>
      </c>
      <c r="AU140" s="253" t="s">
        <v>84</v>
      </c>
      <c r="AY140" s="14" t="s">
        <v>143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149</v>
      </c>
      <c r="BM140" s="253" t="s">
        <v>192</v>
      </c>
    </row>
    <row r="141" s="2" customFormat="1" ht="16.5" customHeight="1">
      <c r="A141" s="35"/>
      <c r="B141" s="36"/>
      <c r="C141" s="241" t="s">
        <v>193</v>
      </c>
      <c r="D141" s="241" t="s">
        <v>145</v>
      </c>
      <c r="E141" s="242" t="s">
        <v>354</v>
      </c>
      <c r="F141" s="243" t="s">
        <v>355</v>
      </c>
      <c r="G141" s="244" t="s">
        <v>202</v>
      </c>
      <c r="H141" s="245">
        <v>1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149</v>
      </c>
      <c r="AT141" s="253" t="s">
        <v>145</v>
      </c>
      <c r="AU141" s="253" t="s">
        <v>84</v>
      </c>
      <c r="AY141" s="14" t="s">
        <v>143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149</v>
      </c>
      <c r="BM141" s="253" t="s">
        <v>196</v>
      </c>
    </row>
    <row r="142" s="2" customFormat="1" ht="21.75" customHeight="1">
      <c r="A142" s="35"/>
      <c r="B142" s="36"/>
      <c r="C142" s="241" t="s">
        <v>171</v>
      </c>
      <c r="D142" s="241" t="s">
        <v>145</v>
      </c>
      <c r="E142" s="242" t="s">
        <v>356</v>
      </c>
      <c r="F142" s="243" t="s">
        <v>357</v>
      </c>
      <c r="G142" s="244" t="s">
        <v>281</v>
      </c>
      <c r="H142" s="245">
        <v>120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199</v>
      </c>
    </row>
    <row r="143" s="2" customFormat="1" ht="16.5" customHeight="1">
      <c r="A143" s="35"/>
      <c r="B143" s="36"/>
      <c r="C143" s="241" t="s">
        <v>8</v>
      </c>
      <c r="D143" s="241" t="s">
        <v>145</v>
      </c>
      <c r="E143" s="242" t="s">
        <v>358</v>
      </c>
      <c r="F143" s="243" t="s">
        <v>359</v>
      </c>
      <c r="G143" s="244" t="s">
        <v>163</v>
      </c>
      <c r="H143" s="245">
        <v>60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203</v>
      </c>
    </row>
    <row r="144" s="2" customFormat="1" ht="21.75" customHeight="1">
      <c r="A144" s="35"/>
      <c r="B144" s="36"/>
      <c r="C144" s="241" t="s">
        <v>174</v>
      </c>
      <c r="D144" s="241" t="s">
        <v>145</v>
      </c>
      <c r="E144" s="242" t="s">
        <v>360</v>
      </c>
      <c r="F144" s="243" t="s">
        <v>361</v>
      </c>
      <c r="G144" s="244" t="s">
        <v>158</v>
      </c>
      <c r="H144" s="245">
        <v>29.899999999999999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149</v>
      </c>
      <c r="AT144" s="253" t="s">
        <v>145</v>
      </c>
      <c r="AU144" s="253" t="s">
        <v>84</v>
      </c>
      <c r="AY144" s="14" t="s">
        <v>143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149</v>
      </c>
      <c r="BM144" s="253" t="s">
        <v>206</v>
      </c>
    </row>
    <row r="145" s="2" customFormat="1" ht="21.75" customHeight="1">
      <c r="A145" s="35"/>
      <c r="B145" s="36"/>
      <c r="C145" s="241" t="s">
        <v>207</v>
      </c>
      <c r="D145" s="241" t="s">
        <v>145</v>
      </c>
      <c r="E145" s="242" t="s">
        <v>362</v>
      </c>
      <c r="F145" s="243" t="s">
        <v>363</v>
      </c>
      <c r="G145" s="244" t="s">
        <v>158</v>
      </c>
      <c r="H145" s="245">
        <v>41.572000000000003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149</v>
      </c>
      <c r="AT145" s="253" t="s">
        <v>145</v>
      </c>
      <c r="AU145" s="253" t="s">
        <v>84</v>
      </c>
      <c r="AY145" s="14" t="s">
        <v>143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149</v>
      </c>
      <c r="BM145" s="253" t="s">
        <v>210</v>
      </c>
    </row>
    <row r="146" s="2" customFormat="1" ht="16.5" customHeight="1">
      <c r="A146" s="35"/>
      <c r="B146" s="36"/>
      <c r="C146" s="241" t="s">
        <v>180</v>
      </c>
      <c r="D146" s="241" t="s">
        <v>145</v>
      </c>
      <c r="E146" s="242" t="s">
        <v>364</v>
      </c>
      <c r="F146" s="243" t="s">
        <v>365</v>
      </c>
      <c r="G146" s="244" t="s">
        <v>158</v>
      </c>
      <c r="H146" s="245">
        <v>13.199999999999999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84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214</v>
      </c>
    </row>
    <row r="147" s="2" customFormat="1" ht="44.25" customHeight="1">
      <c r="A147" s="35"/>
      <c r="B147" s="36"/>
      <c r="C147" s="241" t="s">
        <v>215</v>
      </c>
      <c r="D147" s="241" t="s">
        <v>145</v>
      </c>
      <c r="E147" s="242" t="s">
        <v>366</v>
      </c>
      <c r="F147" s="243" t="s">
        <v>367</v>
      </c>
      <c r="G147" s="244" t="s">
        <v>213</v>
      </c>
      <c r="H147" s="245">
        <v>24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84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218</v>
      </c>
    </row>
    <row r="148" s="2" customFormat="1" ht="21.75" customHeight="1">
      <c r="A148" s="35"/>
      <c r="B148" s="36"/>
      <c r="C148" s="241" t="s">
        <v>183</v>
      </c>
      <c r="D148" s="241" t="s">
        <v>145</v>
      </c>
      <c r="E148" s="242" t="s">
        <v>216</v>
      </c>
      <c r="F148" s="243" t="s">
        <v>325</v>
      </c>
      <c r="G148" s="244" t="s">
        <v>202</v>
      </c>
      <c r="H148" s="245">
        <v>1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149</v>
      </c>
      <c r="AT148" s="253" t="s">
        <v>145</v>
      </c>
      <c r="AU148" s="253" t="s">
        <v>84</v>
      </c>
      <c r="AY148" s="14" t="s">
        <v>143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149</v>
      </c>
      <c r="BM148" s="253" t="s">
        <v>221</v>
      </c>
    </row>
    <row r="149" s="2" customFormat="1" ht="16.5" customHeight="1">
      <c r="A149" s="35"/>
      <c r="B149" s="36"/>
      <c r="C149" s="241" t="s">
        <v>7</v>
      </c>
      <c r="D149" s="241" t="s">
        <v>145</v>
      </c>
      <c r="E149" s="242" t="s">
        <v>219</v>
      </c>
      <c r="F149" s="243" t="s">
        <v>326</v>
      </c>
      <c r="G149" s="244" t="s">
        <v>158</v>
      </c>
      <c r="H149" s="245">
        <v>1.5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84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224</v>
      </c>
    </row>
    <row r="150" s="12" customFormat="1" ht="22.8" customHeight="1">
      <c r="A150" s="12"/>
      <c r="B150" s="225"/>
      <c r="C150" s="226"/>
      <c r="D150" s="227" t="s">
        <v>73</v>
      </c>
      <c r="E150" s="239" t="s">
        <v>228</v>
      </c>
      <c r="F150" s="239" t="s">
        <v>229</v>
      </c>
      <c r="G150" s="226"/>
      <c r="H150" s="226"/>
      <c r="I150" s="229"/>
      <c r="J150" s="240">
        <f>BK150</f>
        <v>0</v>
      </c>
      <c r="K150" s="226"/>
      <c r="L150" s="231"/>
      <c r="M150" s="232"/>
      <c r="N150" s="233"/>
      <c r="O150" s="233"/>
      <c r="P150" s="234">
        <f>SUM(P151:P157)</f>
        <v>0</v>
      </c>
      <c r="Q150" s="233"/>
      <c r="R150" s="234">
        <f>SUM(R151:R157)</f>
        <v>0</v>
      </c>
      <c r="S150" s="233"/>
      <c r="T150" s="235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82</v>
      </c>
      <c r="AT150" s="237" t="s">
        <v>73</v>
      </c>
      <c r="AU150" s="237" t="s">
        <v>82</v>
      </c>
      <c r="AY150" s="236" t="s">
        <v>143</v>
      </c>
      <c r="BK150" s="238">
        <f>SUM(BK151:BK157)</f>
        <v>0</v>
      </c>
    </row>
    <row r="151" s="2" customFormat="1" ht="21.75" customHeight="1">
      <c r="A151" s="35"/>
      <c r="B151" s="36"/>
      <c r="C151" s="241" t="s">
        <v>188</v>
      </c>
      <c r="D151" s="241" t="s">
        <v>145</v>
      </c>
      <c r="E151" s="242" t="s">
        <v>231</v>
      </c>
      <c r="F151" s="243" t="s">
        <v>232</v>
      </c>
      <c r="G151" s="244" t="s">
        <v>179</v>
      </c>
      <c r="H151" s="245">
        <v>54.027999999999999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149</v>
      </c>
      <c r="AT151" s="253" t="s">
        <v>145</v>
      </c>
      <c r="AU151" s="253" t="s">
        <v>84</v>
      </c>
      <c r="AY151" s="14" t="s">
        <v>143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149</v>
      </c>
      <c r="BM151" s="253" t="s">
        <v>227</v>
      </c>
    </row>
    <row r="152" s="2" customFormat="1" ht="16.5" customHeight="1">
      <c r="A152" s="35"/>
      <c r="B152" s="36"/>
      <c r="C152" s="241" t="s">
        <v>230</v>
      </c>
      <c r="D152" s="241" t="s">
        <v>145</v>
      </c>
      <c r="E152" s="242" t="s">
        <v>234</v>
      </c>
      <c r="F152" s="243" t="s">
        <v>235</v>
      </c>
      <c r="G152" s="244" t="s">
        <v>179</v>
      </c>
      <c r="H152" s="245">
        <v>54.027999999999999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149</v>
      </c>
      <c r="AT152" s="253" t="s">
        <v>145</v>
      </c>
      <c r="AU152" s="253" t="s">
        <v>84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149</v>
      </c>
      <c r="BM152" s="253" t="s">
        <v>233</v>
      </c>
    </row>
    <row r="153" s="2" customFormat="1" ht="21.75" customHeight="1">
      <c r="A153" s="35"/>
      <c r="B153" s="36"/>
      <c r="C153" s="241" t="s">
        <v>192</v>
      </c>
      <c r="D153" s="241" t="s">
        <v>145</v>
      </c>
      <c r="E153" s="242" t="s">
        <v>245</v>
      </c>
      <c r="F153" s="243" t="s">
        <v>246</v>
      </c>
      <c r="G153" s="244" t="s">
        <v>179</v>
      </c>
      <c r="H153" s="245">
        <v>0.29999999999999999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149</v>
      </c>
      <c r="AT153" s="253" t="s">
        <v>145</v>
      </c>
      <c r="AU153" s="253" t="s">
        <v>84</v>
      </c>
      <c r="AY153" s="14" t="s">
        <v>143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149</v>
      </c>
      <c r="BM153" s="253" t="s">
        <v>236</v>
      </c>
    </row>
    <row r="154" s="2" customFormat="1" ht="33" customHeight="1">
      <c r="A154" s="35"/>
      <c r="B154" s="36"/>
      <c r="C154" s="241" t="s">
        <v>237</v>
      </c>
      <c r="D154" s="241" t="s">
        <v>145</v>
      </c>
      <c r="E154" s="242" t="s">
        <v>248</v>
      </c>
      <c r="F154" s="243" t="s">
        <v>249</v>
      </c>
      <c r="G154" s="244" t="s">
        <v>179</v>
      </c>
      <c r="H154" s="245">
        <v>41.628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149</v>
      </c>
      <c r="AT154" s="253" t="s">
        <v>145</v>
      </c>
      <c r="AU154" s="253" t="s">
        <v>84</v>
      </c>
      <c r="AY154" s="14" t="s">
        <v>143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149</v>
      </c>
      <c r="BM154" s="253" t="s">
        <v>240</v>
      </c>
    </row>
    <row r="155" s="2" customFormat="1" ht="21.75" customHeight="1">
      <c r="A155" s="35"/>
      <c r="B155" s="36"/>
      <c r="C155" s="241" t="s">
        <v>196</v>
      </c>
      <c r="D155" s="241" t="s">
        <v>145</v>
      </c>
      <c r="E155" s="242" t="s">
        <v>255</v>
      </c>
      <c r="F155" s="243" t="s">
        <v>256</v>
      </c>
      <c r="G155" s="244" t="s">
        <v>179</v>
      </c>
      <c r="H155" s="245">
        <v>4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149</v>
      </c>
      <c r="AT155" s="253" t="s">
        <v>145</v>
      </c>
      <c r="AU155" s="253" t="s">
        <v>84</v>
      </c>
      <c r="AY155" s="14" t="s">
        <v>143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149</v>
      </c>
      <c r="BM155" s="253" t="s">
        <v>243</v>
      </c>
    </row>
    <row r="156" s="2" customFormat="1" ht="21.75" customHeight="1">
      <c r="A156" s="35"/>
      <c r="B156" s="36"/>
      <c r="C156" s="241" t="s">
        <v>244</v>
      </c>
      <c r="D156" s="241" t="s">
        <v>145</v>
      </c>
      <c r="E156" s="242" t="s">
        <v>368</v>
      </c>
      <c r="F156" s="243" t="s">
        <v>369</v>
      </c>
      <c r="G156" s="244" t="s">
        <v>179</v>
      </c>
      <c r="H156" s="245">
        <v>8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149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149</v>
      </c>
      <c r="BM156" s="253" t="s">
        <v>247</v>
      </c>
    </row>
    <row r="157" s="2" customFormat="1" ht="16.5" customHeight="1">
      <c r="A157" s="35"/>
      <c r="B157" s="36"/>
      <c r="C157" s="241" t="s">
        <v>199</v>
      </c>
      <c r="D157" s="241" t="s">
        <v>145</v>
      </c>
      <c r="E157" s="242" t="s">
        <v>259</v>
      </c>
      <c r="F157" s="243" t="s">
        <v>260</v>
      </c>
      <c r="G157" s="244" t="s">
        <v>179</v>
      </c>
      <c r="H157" s="245">
        <v>0.10000000000000001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149</v>
      </c>
      <c r="AT157" s="253" t="s">
        <v>145</v>
      </c>
      <c r="AU157" s="253" t="s">
        <v>84</v>
      </c>
      <c r="AY157" s="14" t="s">
        <v>143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149</v>
      </c>
      <c r="BM157" s="253" t="s">
        <v>250</v>
      </c>
    </row>
    <row r="158" s="12" customFormat="1" ht="25.92" customHeight="1">
      <c r="A158" s="12"/>
      <c r="B158" s="225"/>
      <c r="C158" s="226"/>
      <c r="D158" s="227" t="s">
        <v>73</v>
      </c>
      <c r="E158" s="228" t="s">
        <v>265</v>
      </c>
      <c r="F158" s="228" t="s">
        <v>266</v>
      </c>
      <c r="G158" s="226"/>
      <c r="H158" s="226"/>
      <c r="I158" s="229"/>
      <c r="J158" s="230">
        <f>BK158</f>
        <v>0</v>
      </c>
      <c r="K158" s="226"/>
      <c r="L158" s="231"/>
      <c r="M158" s="232"/>
      <c r="N158" s="233"/>
      <c r="O158" s="233"/>
      <c r="P158" s="234">
        <f>P159+P161+P164</f>
        <v>0</v>
      </c>
      <c r="Q158" s="233"/>
      <c r="R158" s="234">
        <f>R159+R161+R164</f>
        <v>0</v>
      </c>
      <c r="S158" s="233"/>
      <c r="T158" s="235">
        <f>T159+T161+T164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6" t="s">
        <v>84</v>
      </c>
      <c r="AT158" s="237" t="s">
        <v>73</v>
      </c>
      <c r="AU158" s="237" t="s">
        <v>74</v>
      </c>
      <c r="AY158" s="236" t="s">
        <v>143</v>
      </c>
      <c r="BK158" s="238">
        <f>BK159+BK161+BK164</f>
        <v>0</v>
      </c>
    </row>
    <row r="159" s="12" customFormat="1" ht="22.8" customHeight="1">
      <c r="A159" s="12"/>
      <c r="B159" s="225"/>
      <c r="C159" s="226"/>
      <c r="D159" s="227" t="s">
        <v>73</v>
      </c>
      <c r="E159" s="239" t="s">
        <v>267</v>
      </c>
      <c r="F159" s="239" t="s">
        <v>268</v>
      </c>
      <c r="G159" s="226"/>
      <c r="H159" s="226"/>
      <c r="I159" s="229"/>
      <c r="J159" s="240">
        <f>BK159</f>
        <v>0</v>
      </c>
      <c r="K159" s="226"/>
      <c r="L159" s="231"/>
      <c r="M159" s="232"/>
      <c r="N159" s="233"/>
      <c r="O159" s="233"/>
      <c r="P159" s="234">
        <f>P160</f>
        <v>0</v>
      </c>
      <c r="Q159" s="233"/>
      <c r="R159" s="234">
        <f>R160</f>
        <v>0</v>
      </c>
      <c r="S159" s="233"/>
      <c r="T159" s="235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6" t="s">
        <v>84</v>
      </c>
      <c r="AT159" s="237" t="s">
        <v>73</v>
      </c>
      <c r="AU159" s="237" t="s">
        <v>82</v>
      </c>
      <c r="AY159" s="236" t="s">
        <v>143</v>
      </c>
      <c r="BK159" s="238">
        <f>BK160</f>
        <v>0</v>
      </c>
    </row>
    <row r="160" s="2" customFormat="1" ht="16.5" customHeight="1">
      <c r="A160" s="35"/>
      <c r="B160" s="36"/>
      <c r="C160" s="241" t="s">
        <v>251</v>
      </c>
      <c r="D160" s="241" t="s">
        <v>145</v>
      </c>
      <c r="E160" s="242" t="s">
        <v>370</v>
      </c>
      <c r="F160" s="243" t="s">
        <v>371</v>
      </c>
      <c r="G160" s="244" t="s">
        <v>148</v>
      </c>
      <c r="H160" s="245">
        <v>19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174</v>
      </c>
      <c r="AT160" s="253" t="s">
        <v>145</v>
      </c>
      <c r="AU160" s="253" t="s">
        <v>84</v>
      </c>
      <c r="AY160" s="14" t="s">
        <v>143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174</v>
      </c>
      <c r="BM160" s="253" t="s">
        <v>254</v>
      </c>
    </row>
    <row r="161" s="12" customFormat="1" ht="22.8" customHeight="1">
      <c r="A161" s="12"/>
      <c r="B161" s="225"/>
      <c r="C161" s="226"/>
      <c r="D161" s="227" t="s">
        <v>73</v>
      </c>
      <c r="E161" s="239" t="s">
        <v>276</v>
      </c>
      <c r="F161" s="239" t="s">
        <v>277</v>
      </c>
      <c r="G161" s="226"/>
      <c r="H161" s="226"/>
      <c r="I161" s="229"/>
      <c r="J161" s="240">
        <f>BK161</f>
        <v>0</v>
      </c>
      <c r="K161" s="226"/>
      <c r="L161" s="231"/>
      <c r="M161" s="232"/>
      <c r="N161" s="233"/>
      <c r="O161" s="233"/>
      <c r="P161" s="234">
        <f>SUM(P162:P163)</f>
        <v>0</v>
      </c>
      <c r="Q161" s="233"/>
      <c r="R161" s="234">
        <f>SUM(R162:R163)</f>
        <v>0</v>
      </c>
      <c r="S161" s="233"/>
      <c r="T161" s="235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6" t="s">
        <v>84</v>
      </c>
      <c r="AT161" s="237" t="s">
        <v>73</v>
      </c>
      <c r="AU161" s="237" t="s">
        <v>82</v>
      </c>
      <c r="AY161" s="236" t="s">
        <v>143</v>
      </c>
      <c r="BK161" s="238">
        <f>SUM(BK162:BK163)</f>
        <v>0</v>
      </c>
    </row>
    <row r="162" s="2" customFormat="1" ht="16.5" customHeight="1">
      <c r="A162" s="35"/>
      <c r="B162" s="36"/>
      <c r="C162" s="241" t="s">
        <v>203</v>
      </c>
      <c r="D162" s="241" t="s">
        <v>145</v>
      </c>
      <c r="E162" s="242" t="s">
        <v>330</v>
      </c>
      <c r="F162" s="243" t="s">
        <v>331</v>
      </c>
      <c r="G162" s="244" t="s">
        <v>281</v>
      </c>
      <c r="H162" s="245">
        <v>8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174</v>
      </c>
      <c r="AT162" s="253" t="s">
        <v>145</v>
      </c>
      <c r="AU162" s="253" t="s">
        <v>84</v>
      </c>
      <c r="AY162" s="14" t="s">
        <v>143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174</v>
      </c>
      <c r="BM162" s="253" t="s">
        <v>257</v>
      </c>
    </row>
    <row r="163" s="2" customFormat="1" ht="16.5" customHeight="1">
      <c r="A163" s="35"/>
      <c r="B163" s="36"/>
      <c r="C163" s="241" t="s">
        <v>258</v>
      </c>
      <c r="D163" s="241" t="s">
        <v>145</v>
      </c>
      <c r="E163" s="242" t="s">
        <v>279</v>
      </c>
      <c r="F163" s="243" t="s">
        <v>280</v>
      </c>
      <c r="G163" s="244" t="s">
        <v>281</v>
      </c>
      <c r="H163" s="245">
        <v>13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</v>
      </c>
      <c r="R163" s="251">
        <f>Q163*H163</f>
        <v>0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174</v>
      </c>
      <c r="AT163" s="253" t="s">
        <v>145</v>
      </c>
      <c r="AU163" s="253" t="s">
        <v>84</v>
      </c>
      <c r="AY163" s="14" t="s">
        <v>143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174</v>
      </c>
      <c r="BM163" s="253" t="s">
        <v>261</v>
      </c>
    </row>
    <row r="164" s="12" customFormat="1" ht="22.8" customHeight="1">
      <c r="A164" s="12"/>
      <c r="B164" s="225"/>
      <c r="C164" s="226"/>
      <c r="D164" s="227" t="s">
        <v>73</v>
      </c>
      <c r="E164" s="239" t="s">
        <v>372</v>
      </c>
      <c r="F164" s="239" t="s">
        <v>373</v>
      </c>
      <c r="G164" s="226"/>
      <c r="H164" s="226"/>
      <c r="I164" s="229"/>
      <c r="J164" s="240">
        <f>BK164</f>
        <v>0</v>
      </c>
      <c r="K164" s="226"/>
      <c r="L164" s="231"/>
      <c r="M164" s="232"/>
      <c r="N164" s="233"/>
      <c r="O164" s="233"/>
      <c r="P164" s="234">
        <f>P165</f>
        <v>0</v>
      </c>
      <c r="Q164" s="233"/>
      <c r="R164" s="234">
        <f>R165</f>
        <v>0</v>
      </c>
      <c r="S164" s="233"/>
      <c r="T164" s="235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6" t="s">
        <v>84</v>
      </c>
      <c r="AT164" s="237" t="s">
        <v>73</v>
      </c>
      <c r="AU164" s="237" t="s">
        <v>82</v>
      </c>
      <c r="AY164" s="236" t="s">
        <v>143</v>
      </c>
      <c r="BK164" s="238">
        <f>BK165</f>
        <v>0</v>
      </c>
    </row>
    <row r="165" s="2" customFormat="1" ht="55.5" customHeight="1">
      <c r="A165" s="35"/>
      <c r="B165" s="36"/>
      <c r="C165" s="241" t="s">
        <v>206</v>
      </c>
      <c r="D165" s="241" t="s">
        <v>145</v>
      </c>
      <c r="E165" s="242" t="s">
        <v>374</v>
      </c>
      <c r="F165" s="243" t="s">
        <v>375</v>
      </c>
      <c r="G165" s="244" t="s">
        <v>148</v>
      </c>
      <c r="H165" s="245">
        <v>26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174</v>
      </c>
      <c r="AT165" s="253" t="s">
        <v>145</v>
      </c>
      <c r="AU165" s="253" t="s">
        <v>84</v>
      </c>
      <c r="AY165" s="14" t="s">
        <v>143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174</v>
      </c>
      <c r="BM165" s="253" t="s">
        <v>264</v>
      </c>
    </row>
    <row r="166" s="12" customFormat="1" ht="25.92" customHeight="1">
      <c r="A166" s="12"/>
      <c r="B166" s="225"/>
      <c r="C166" s="226"/>
      <c r="D166" s="227" t="s">
        <v>73</v>
      </c>
      <c r="E166" s="228" t="s">
        <v>302</v>
      </c>
      <c r="F166" s="228" t="s">
        <v>303</v>
      </c>
      <c r="G166" s="226"/>
      <c r="H166" s="226"/>
      <c r="I166" s="229"/>
      <c r="J166" s="230">
        <f>BK166</f>
        <v>0</v>
      </c>
      <c r="K166" s="226"/>
      <c r="L166" s="231"/>
      <c r="M166" s="232"/>
      <c r="N166" s="233"/>
      <c r="O166" s="233"/>
      <c r="P166" s="234">
        <f>SUM(P167:P173)</f>
        <v>0</v>
      </c>
      <c r="Q166" s="233"/>
      <c r="R166" s="234">
        <f>SUM(R167:R173)</f>
        <v>0</v>
      </c>
      <c r="S166" s="233"/>
      <c r="T166" s="235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160</v>
      </c>
      <c r="AT166" s="237" t="s">
        <v>73</v>
      </c>
      <c r="AU166" s="237" t="s">
        <v>74</v>
      </c>
      <c r="AY166" s="236" t="s">
        <v>143</v>
      </c>
      <c r="BK166" s="238">
        <f>SUM(BK167:BK173)</f>
        <v>0</v>
      </c>
    </row>
    <row r="167" s="2" customFormat="1" ht="16.5" customHeight="1">
      <c r="A167" s="35"/>
      <c r="B167" s="36"/>
      <c r="C167" s="241" t="s">
        <v>269</v>
      </c>
      <c r="D167" s="241" t="s">
        <v>145</v>
      </c>
      <c r="E167" s="242" t="s">
        <v>305</v>
      </c>
      <c r="F167" s="243" t="s">
        <v>306</v>
      </c>
      <c r="G167" s="244" t="s">
        <v>281</v>
      </c>
      <c r="H167" s="245">
        <v>150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149</v>
      </c>
      <c r="AT167" s="253" t="s">
        <v>145</v>
      </c>
      <c r="AU167" s="253" t="s">
        <v>82</v>
      </c>
      <c r="AY167" s="14" t="s">
        <v>143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149</v>
      </c>
      <c r="BM167" s="253" t="s">
        <v>272</v>
      </c>
    </row>
    <row r="168" s="2" customFormat="1" ht="44.25" customHeight="1">
      <c r="A168" s="35"/>
      <c r="B168" s="36"/>
      <c r="C168" s="241" t="s">
        <v>210</v>
      </c>
      <c r="D168" s="241" t="s">
        <v>145</v>
      </c>
      <c r="E168" s="242" t="s">
        <v>308</v>
      </c>
      <c r="F168" s="243" t="s">
        <v>376</v>
      </c>
      <c r="G168" s="244" t="s">
        <v>202</v>
      </c>
      <c r="H168" s="245">
        <v>1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149</v>
      </c>
      <c r="AT168" s="253" t="s">
        <v>145</v>
      </c>
      <c r="AU168" s="253" t="s">
        <v>82</v>
      </c>
      <c r="AY168" s="14" t="s">
        <v>143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149</v>
      </c>
      <c r="BM168" s="253" t="s">
        <v>275</v>
      </c>
    </row>
    <row r="169" s="2" customFormat="1" ht="44.25" customHeight="1">
      <c r="A169" s="35"/>
      <c r="B169" s="36"/>
      <c r="C169" s="241" t="s">
        <v>278</v>
      </c>
      <c r="D169" s="241" t="s">
        <v>145</v>
      </c>
      <c r="E169" s="242" t="s">
        <v>312</v>
      </c>
      <c r="F169" s="243" t="s">
        <v>340</v>
      </c>
      <c r="G169" s="244" t="s">
        <v>202</v>
      </c>
      <c r="H169" s="245">
        <v>1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149</v>
      </c>
      <c r="AT169" s="253" t="s">
        <v>145</v>
      </c>
      <c r="AU169" s="253" t="s">
        <v>82</v>
      </c>
      <c r="AY169" s="14" t="s">
        <v>143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149</v>
      </c>
      <c r="BM169" s="253" t="s">
        <v>282</v>
      </c>
    </row>
    <row r="170" s="2" customFormat="1" ht="16.5" customHeight="1">
      <c r="A170" s="35"/>
      <c r="B170" s="36"/>
      <c r="C170" s="241" t="s">
        <v>214</v>
      </c>
      <c r="D170" s="241" t="s">
        <v>145</v>
      </c>
      <c r="E170" s="242" t="s">
        <v>341</v>
      </c>
      <c r="F170" s="243" t="s">
        <v>342</v>
      </c>
      <c r="G170" s="244" t="s">
        <v>202</v>
      </c>
      <c r="H170" s="245">
        <v>1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149</v>
      </c>
      <c r="AT170" s="253" t="s">
        <v>145</v>
      </c>
      <c r="AU170" s="253" t="s">
        <v>82</v>
      </c>
      <c r="AY170" s="14" t="s">
        <v>143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149</v>
      </c>
      <c r="BM170" s="253" t="s">
        <v>285</v>
      </c>
    </row>
    <row r="171" s="2" customFormat="1" ht="21.75" customHeight="1">
      <c r="A171" s="35"/>
      <c r="B171" s="36"/>
      <c r="C171" s="241" t="s">
        <v>286</v>
      </c>
      <c r="D171" s="241" t="s">
        <v>145</v>
      </c>
      <c r="E171" s="242" t="s">
        <v>343</v>
      </c>
      <c r="F171" s="243" t="s">
        <v>344</v>
      </c>
      <c r="G171" s="244" t="s">
        <v>202</v>
      </c>
      <c r="H171" s="245">
        <v>1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149</v>
      </c>
      <c r="AT171" s="253" t="s">
        <v>145</v>
      </c>
      <c r="AU171" s="253" t="s">
        <v>82</v>
      </c>
      <c r="AY171" s="14" t="s">
        <v>143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149</v>
      </c>
      <c r="BM171" s="253" t="s">
        <v>289</v>
      </c>
    </row>
    <row r="172" s="2" customFormat="1" ht="21.75" customHeight="1">
      <c r="A172" s="35"/>
      <c r="B172" s="36"/>
      <c r="C172" s="241" t="s">
        <v>218</v>
      </c>
      <c r="D172" s="241" t="s">
        <v>145</v>
      </c>
      <c r="E172" s="242" t="s">
        <v>345</v>
      </c>
      <c r="F172" s="243" t="s">
        <v>346</v>
      </c>
      <c r="G172" s="244" t="s">
        <v>202</v>
      </c>
      <c r="H172" s="245">
        <v>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149</v>
      </c>
      <c r="AT172" s="253" t="s">
        <v>145</v>
      </c>
      <c r="AU172" s="253" t="s">
        <v>82</v>
      </c>
      <c r="AY172" s="14" t="s">
        <v>143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149</v>
      </c>
      <c r="BM172" s="253" t="s">
        <v>292</v>
      </c>
    </row>
    <row r="173" s="2" customFormat="1" ht="16.5" customHeight="1">
      <c r="A173" s="35"/>
      <c r="B173" s="36"/>
      <c r="C173" s="241" t="s">
        <v>293</v>
      </c>
      <c r="D173" s="241" t="s">
        <v>145</v>
      </c>
      <c r="E173" s="242" t="s">
        <v>347</v>
      </c>
      <c r="F173" s="243" t="s">
        <v>348</v>
      </c>
      <c r="G173" s="244" t="s">
        <v>202</v>
      </c>
      <c r="H173" s="245">
        <v>1</v>
      </c>
      <c r="I173" s="246"/>
      <c r="J173" s="247">
        <f>ROUND(I173*H173,2)</f>
        <v>0</v>
      </c>
      <c r="K173" s="248"/>
      <c r="L173" s="41"/>
      <c r="M173" s="266" t="s">
        <v>1</v>
      </c>
      <c r="N173" s="267" t="s">
        <v>39</v>
      </c>
      <c r="O173" s="268"/>
      <c r="P173" s="269">
        <f>O173*H173</f>
        <v>0</v>
      </c>
      <c r="Q173" s="269">
        <v>0</v>
      </c>
      <c r="R173" s="269">
        <f>Q173*H173</f>
        <v>0</v>
      </c>
      <c r="S173" s="269">
        <v>0</v>
      </c>
      <c r="T173" s="27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149</v>
      </c>
      <c r="AT173" s="253" t="s">
        <v>145</v>
      </c>
      <c r="AU173" s="253" t="s">
        <v>82</v>
      </c>
      <c r="AY173" s="14" t="s">
        <v>143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149</v>
      </c>
      <c r="BM173" s="253" t="s">
        <v>296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189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qlagwGZ95xPEs7iD/90JsO7Wtf6dVapNIcX1wEgxm7nDZqUtPQmJUi1uby3usQ5mjYONtTJKA08cPTifJMg+Hw==" hashValue="ywZGMgmtCIepubKq3IXsJAhV5iLFLyGuC/6T7hIgkRXToPhPgvpcsW6GIYfjEkkgKGnbkzki/RLXzh2zITGICA==" algorithmName="SHA-512" password="CC35"/>
  <autoFilter ref="C124:K17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111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4.75" customHeight="1">
      <c r="A9" s="35"/>
      <c r="B9" s="41"/>
      <c r="C9" s="35"/>
      <c r="D9" s="35"/>
      <c r="E9" s="152" t="s">
        <v>377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18</v>
      </c>
      <c r="E11" s="35"/>
      <c r="F11" s="138" t="s">
        <v>1</v>
      </c>
      <c r="G11" s="35"/>
      <c r="H11" s="35"/>
      <c r="I11" s="153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20</v>
      </c>
      <c r="E12" s="35"/>
      <c r="F12" s="138" t="s">
        <v>378</v>
      </c>
      <c r="G12" s="35"/>
      <c r="H12" s="35"/>
      <c r="I12" s="153" t="s">
        <v>22</v>
      </c>
      <c r="J12" s="154" t="str">
        <f>'Rekapitulace stavby'!AN8</f>
        <v>21. 4. 2020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24</v>
      </c>
      <c r="E14" s="35"/>
      <c r="F14" s="35"/>
      <c r="G14" s="35"/>
      <c r="H14" s="35"/>
      <c r="I14" s="153" t="s">
        <v>25</v>
      </c>
      <c r="J14" s="138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26</v>
      </c>
      <c r="F15" s="35"/>
      <c r="G15" s="35"/>
      <c r="H15" s="35"/>
      <c r="I15" s="153" t="s">
        <v>27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28</v>
      </c>
      <c r="E17" s="35"/>
      <c r="F17" s="35"/>
      <c r="G17" s="35"/>
      <c r="H17" s="35"/>
      <c r="I17" s="15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30</v>
      </c>
      <c r="E20" s="35"/>
      <c r="F20" s="35"/>
      <c r="G20" s="35"/>
      <c r="H20" s="35"/>
      <c r="I20" s="153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">
        <v>26</v>
      </c>
      <c r="F21" s="35"/>
      <c r="G21" s="35"/>
      <c r="H21" s="35"/>
      <c r="I21" s="153" t="s">
        <v>27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32</v>
      </c>
      <c r="E23" s="35"/>
      <c r="F23" s="35"/>
      <c r="G23" s="35"/>
      <c r="H23" s="35"/>
      <c r="I23" s="153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26</v>
      </c>
      <c r="F24" s="35"/>
      <c r="G24" s="35"/>
      <c r="H24" s="35"/>
      <c r="I24" s="153" t="s">
        <v>27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33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151"/>
      <c r="J30" s="163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5" t="s">
        <v>35</v>
      </c>
      <c r="J32" s="164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38</v>
      </c>
      <c r="E33" s="149" t="s">
        <v>39</v>
      </c>
      <c r="F33" s="167">
        <f>ROUND((SUM(BE127:BE176)),  2)</f>
        <v>0</v>
      </c>
      <c r="G33" s="35"/>
      <c r="H33" s="35"/>
      <c r="I33" s="168">
        <v>0.20999999999999999</v>
      </c>
      <c r="J33" s="167">
        <f>ROUND(((SUM(BE127:BE176))*I33),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40</v>
      </c>
      <c r="F34" s="167">
        <f>ROUND((SUM(BF127:BF176)),  2)</f>
        <v>0</v>
      </c>
      <c r="G34" s="35"/>
      <c r="H34" s="35"/>
      <c r="I34" s="168">
        <v>0.14999999999999999</v>
      </c>
      <c r="J34" s="167">
        <f>ROUND(((SUM(BF127:BF176))*I34),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41</v>
      </c>
      <c r="F35" s="167">
        <f>ROUND((SUM(BG127:BG176)),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42</v>
      </c>
      <c r="F36" s="167">
        <f>ROUND((SUM(BH127:BH176)),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43</v>
      </c>
      <c r="F37" s="167">
        <f>ROUND((SUM(BI127:BI176)),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44</v>
      </c>
      <c r="E39" s="171"/>
      <c r="F39" s="171"/>
      <c r="G39" s="172" t="s">
        <v>45</v>
      </c>
      <c r="H39" s="173" t="s">
        <v>46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75" customHeight="1">
      <c r="A87" s="35"/>
      <c r="B87" s="36"/>
      <c r="C87" s="37"/>
      <c r="D87" s="37"/>
      <c r="E87" s="73" t="str">
        <f>E9</f>
        <v>Chras And Hora str.d - Chrastava Andělská Hora - strážní domek čp.96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Chrastava Andělská Hora</v>
      </c>
      <c r="G89" s="37"/>
      <c r="H89" s="37"/>
      <c r="I89" s="153" t="s">
        <v>22</v>
      </c>
      <c r="J89" s="76" t="str">
        <f>IF(J12="","",J12)</f>
        <v>21. 4. 2020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3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53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4" t="s">
        <v>115</v>
      </c>
      <c r="D94" s="195"/>
      <c r="E94" s="195"/>
      <c r="F94" s="195"/>
      <c r="G94" s="195"/>
      <c r="H94" s="195"/>
      <c r="I94" s="196"/>
      <c r="J94" s="197" t="s">
        <v>116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8" t="s">
        <v>117</v>
      </c>
      <c r="D96" s="37"/>
      <c r="E96" s="37"/>
      <c r="F96" s="37"/>
      <c r="G96" s="37"/>
      <c r="H96" s="37"/>
      <c r="I96" s="151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118</v>
      </c>
    </row>
    <row r="97" s="9" customFormat="1" ht="24.96" customHeight="1">
      <c r="A97" s="9"/>
      <c r="B97" s="199"/>
      <c r="C97" s="200"/>
      <c r="D97" s="201" t="s">
        <v>119</v>
      </c>
      <c r="E97" s="202"/>
      <c r="F97" s="202"/>
      <c r="G97" s="202"/>
      <c r="H97" s="202"/>
      <c r="I97" s="203"/>
      <c r="J97" s="204">
        <f>J128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30"/>
      <c r="D98" s="207" t="s">
        <v>120</v>
      </c>
      <c r="E98" s="208"/>
      <c r="F98" s="208"/>
      <c r="G98" s="208"/>
      <c r="H98" s="208"/>
      <c r="I98" s="209"/>
      <c r="J98" s="210">
        <f>J129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30"/>
      <c r="D99" s="207" t="s">
        <v>121</v>
      </c>
      <c r="E99" s="208"/>
      <c r="F99" s="208"/>
      <c r="G99" s="208"/>
      <c r="H99" s="208"/>
      <c r="I99" s="209"/>
      <c r="J99" s="210">
        <f>J138</f>
        <v>0</v>
      </c>
      <c r="K99" s="130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6"/>
      <c r="C100" s="130"/>
      <c r="D100" s="207" t="s">
        <v>379</v>
      </c>
      <c r="E100" s="208"/>
      <c r="F100" s="208"/>
      <c r="G100" s="208"/>
      <c r="H100" s="208"/>
      <c r="I100" s="209"/>
      <c r="J100" s="210">
        <f>J145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122</v>
      </c>
      <c r="E101" s="208"/>
      <c r="F101" s="208"/>
      <c r="G101" s="208"/>
      <c r="H101" s="208"/>
      <c r="I101" s="209"/>
      <c r="J101" s="210">
        <f>J153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123</v>
      </c>
      <c r="E102" s="202"/>
      <c r="F102" s="202"/>
      <c r="G102" s="202"/>
      <c r="H102" s="202"/>
      <c r="I102" s="203"/>
      <c r="J102" s="204">
        <f>J157</f>
        <v>0</v>
      </c>
      <c r="K102" s="200"/>
      <c r="L102" s="20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6"/>
      <c r="C103" s="130"/>
      <c r="D103" s="207" t="s">
        <v>124</v>
      </c>
      <c r="E103" s="208"/>
      <c r="F103" s="208"/>
      <c r="G103" s="208"/>
      <c r="H103" s="208"/>
      <c r="I103" s="209"/>
      <c r="J103" s="210">
        <f>J158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380</v>
      </c>
      <c r="E104" s="208"/>
      <c r="F104" s="208"/>
      <c r="G104" s="208"/>
      <c r="H104" s="208"/>
      <c r="I104" s="209"/>
      <c r="J104" s="210">
        <f>J160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125</v>
      </c>
      <c r="E105" s="208"/>
      <c r="F105" s="208"/>
      <c r="G105" s="208"/>
      <c r="H105" s="208"/>
      <c r="I105" s="209"/>
      <c r="J105" s="210">
        <f>J163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381</v>
      </c>
      <c r="E106" s="208"/>
      <c r="F106" s="208"/>
      <c r="G106" s="208"/>
      <c r="H106" s="208"/>
      <c r="I106" s="209"/>
      <c r="J106" s="210">
        <f>J166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9"/>
      <c r="C107" s="200"/>
      <c r="D107" s="201" t="s">
        <v>382</v>
      </c>
      <c r="E107" s="202"/>
      <c r="F107" s="202"/>
      <c r="G107" s="202"/>
      <c r="H107" s="202"/>
      <c r="I107" s="203"/>
      <c r="J107" s="204">
        <f>J169</f>
        <v>0</v>
      </c>
      <c r="K107" s="200"/>
      <c r="L107" s="20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189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192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128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3.25" customHeight="1">
      <c r="A117" s="35"/>
      <c r="B117" s="36"/>
      <c r="C117" s="37"/>
      <c r="D117" s="37"/>
      <c r="E117" s="193" t="str">
        <f>E7</f>
        <v>Demolice objektů - Bělá pod Bez.,Hodkovice,Hoškovice,Chrastava And.Hora,Loukov,Machnín</v>
      </c>
      <c r="F117" s="29"/>
      <c r="G117" s="29"/>
      <c r="H117" s="29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111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75" customHeight="1">
      <c r="A119" s="35"/>
      <c r="B119" s="36"/>
      <c r="C119" s="37"/>
      <c r="D119" s="37"/>
      <c r="E119" s="73" t="str">
        <f>E9</f>
        <v>Chras And Hora str.d - Chrastava Andělská Hora - strážní domek čp.96</v>
      </c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Chrastava Andělská Hora</v>
      </c>
      <c r="G121" s="37"/>
      <c r="H121" s="37"/>
      <c r="I121" s="153" t="s">
        <v>22</v>
      </c>
      <c r="J121" s="76" t="str">
        <f>IF(J12="","",J12)</f>
        <v>21. 4. 2020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153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153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12"/>
      <c r="B126" s="213"/>
      <c r="C126" s="214" t="s">
        <v>129</v>
      </c>
      <c r="D126" s="215" t="s">
        <v>59</v>
      </c>
      <c r="E126" s="215" t="s">
        <v>55</v>
      </c>
      <c r="F126" s="215" t="s">
        <v>56</v>
      </c>
      <c r="G126" s="215" t="s">
        <v>130</v>
      </c>
      <c r="H126" s="215" t="s">
        <v>131</v>
      </c>
      <c r="I126" s="216" t="s">
        <v>132</v>
      </c>
      <c r="J126" s="217" t="s">
        <v>116</v>
      </c>
      <c r="K126" s="218" t="s">
        <v>133</v>
      </c>
      <c r="L126" s="219"/>
      <c r="M126" s="97" t="s">
        <v>1</v>
      </c>
      <c r="N126" s="98" t="s">
        <v>38</v>
      </c>
      <c r="O126" s="98" t="s">
        <v>134</v>
      </c>
      <c r="P126" s="98" t="s">
        <v>135</v>
      </c>
      <c r="Q126" s="98" t="s">
        <v>136</v>
      </c>
      <c r="R126" s="98" t="s">
        <v>137</v>
      </c>
      <c r="S126" s="98" t="s">
        <v>138</v>
      </c>
      <c r="T126" s="99" t="s">
        <v>139</v>
      </c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</row>
    <row r="127" s="2" customFormat="1" ht="22.8" customHeight="1">
      <c r="A127" s="35"/>
      <c r="B127" s="36"/>
      <c r="C127" s="104" t="s">
        <v>140</v>
      </c>
      <c r="D127" s="37"/>
      <c r="E127" s="37"/>
      <c r="F127" s="37"/>
      <c r="G127" s="37"/>
      <c r="H127" s="37"/>
      <c r="I127" s="151"/>
      <c r="J127" s="220">
        <f>BK127</f>
        <v>0</v>
      </c>
      <c r="K127" s="37"/>
      <c r="L127" s="41"/>
      <c r="M127" s="100"/>
      <c r="N127" s="221"/>
      <c r="O127" s="101"/>
      <c r="P127" s="222">
        <f>P128+P157+P169</f>
        <v>0</v>
      </c>
      <c r="Q127" s="101"/>
      <c r="R127" s="222">
        <f>R128+R157+R169</f>
        <v>2.6611199999999999</v>
      </c>
      <c r="S127" s="101"/>
      <c r="T127" s="223">
        <f>T128+T157+T169</f>
        <v>176.72477600000002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118</v>
      </c>
      <c r="BK127" s="224">
        <f>BK128+BK157+BK169</f>
        <v>0</v>
      </c>
    </row>
    <row r="128" s="12" customFormat="1" ht="25.92" customHeight="1">
      <c r="A128" s="12"/>
      <c r="B128" s="225"/>
      <c r="C128" s="226"/>
      <c r="D128" s="227" t="s">
        <v>73</v>
      </c>
      <c r="E128" s="228" t="s">
        <v>141</v>
      </c>
      <c r="F128" s="228" t="s">
        <v>142</v>
      </c>
      <c r="G128" s="226"/>
      <c r="H128" s="226"/>
      <c r="I128" s="229"/>
      <c r="J128" s="230">
        <f>BK128</f>
        <v>0</v>
      </c>
      <c r="K128" s="226"/>
      <c r="L128" s="231"/>
      <c r="M128" s="232"/>
      <c r="N128" s="233"/>
      <c r="O128" s="233"/>
      <c r="P128" s="234">
        <f>P129+P138+P153</f>
        <v>0</v>
      </c>
      <c r="Q128" s="233"/>
      <c r="R128" s="234">
        <f>R129+R138+R153</f>
        <v>2.6611199999999999</v>
      </c>
      <c r="S128" s="233"/>
      <c r="T128" s="235">
        <f>T129+T138+T153</f>
        <v>169.49905600000002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82</v>
      </c>
      <c r="AT128" s="237" t="s">
        <v>73</v>
      </c>
      <c r="AU128" s="237" t="s">
        <v>74</v>
      </c>
      <c r="AY128" s="236" t="s">
        <v>143</v>
      </c>
      <c r="BK128" s="238">
        <f>BK129+BK138+BK153</f>
        <v>0</v>
      </c>
    </row>
    <row r="129" s="12" customFormat="1" ht="22.8" customHeight="1">
      <c r="A129" s="12"/>
      <c r="B129" s="225"/>
      <c r="C129" s="226"/>
      <c r="D129" s="227" t="s">
        <v>73</v>
      </c>
      <c r="E129" s="239" t="s">
        <v>82</v>
      </c>
      <c r="F129" s="239" t="s">
        <v>144</v>
      </c>
      <c r="G129" s="226"/>
      <c r="H129" s="226"/>
      <c r="I129" s="229"/>
      <c r="J129" s="240">
        <f>BK129</f>
        <v>0</v>
      </c>
      <c r="K129" s="226"/>
      <c r="L129" s="231"/>
      <c r="M129" s="232"/>
      <c r="N129" s="233"/>
      <c r="O129" s="233"/>
      <c r="P129" s="234">
        <f>SUM(P130:P137)</f>
        <v>0</v>
      </c>
      <c r="Q129" s="233"/>
      <c r="R129" s="234">
        <f>SUM(R130:R137)</f>
        <v>2.6611199999999999</v>
      </c>
      <c r="S129" s="233"/>
      <c r="T129" s="235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82</v>
      </c>
      <c r="AT129" s="237" t="s">
        <v>73</v>
      </c>
      <c r="AU129" s="237" t="s">
        <v>82</v>
      </c>
      <c r="AY129" s="236" t="s">
        <v>143</v>
      </c>
      <c r="BK129" s="238">
        <f>SUM(BK130:BK137)</f>
        <v>0</v>
      </c>
    </row>
    <row r="130" s="2" customFormat="1" ht="21.75" customHeight="1">
      <c r="A130" s="35"/>
      <c r="B130" s="36"/>
      <c r="C130" s="241" t="s">
        <v>82</v>
      </c>
      <c r="D130" s="241" t="s">
        <v>145</v>
      </c>
      <c r="E130" s="242" t="s">
        <v>383</v>
      </c>
      <c r="F130" s="243" t="s">
        <v>384</v>
      </c>
      <c r="G130" s="244" t="s">
        <v>148</v>
      </c>
      <c r="H130" s="245">
        <v>20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149</v>
      </c>
      <c r="AT130" s="253" t="s">
        <v>145</v>
      </c>
      <c r="AU130" s="253" t="s">
        <v>84</v>
      </c>
      <c r="AY130" s="14" t="s">
        <v>143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149</v>
      </c>
      <c r="BM130" s="253" t="s">
        <v>385</v>
      </c>
    </row>
    <row r="131" s="2" customFormat="1" ht="21.75" customHeight="1">
      <c r="A131" s="35"/>
      <c r="B131" s="36"/>
      <c r="C131" s="241" t="s">
        <v>84</v>
      </c>
      <c r="D131" s="241" t="s">
        <v>145</v>
      </c>
      <c r="E131" s="242" t="s">
        <v>386</v>
      </c>
      <c r="F131" s="243" t="s">
        <v>387</v>
      </c>
      <c r="G131" s="244" t="s">
        <v>148</v>
      </c>
      <c r="H131" s="245">
        <v>20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388</v>
      </c>
    </row>
    <row r="132" s="2" customFormat="1" ht="21.75" customHeight="1">
      <c r="A132" s="35"/>
      <c r="B132" s="36"/>
      <c r="C132" s="241" t="s">
        <v>152</v>
      </c>
      <c r="D132" s="241" t="s">
        <v>145</v>
      </c>
      <c r="E132" s="242" t="s">
        <v>389</v>
      </c>
      <c r="F132" s="243" t="s">
        <v>390</v>
      </c>
      <c r="G132" s="244" t="s">
        <v>158</v>
      </c>
      <c r="H132" s="245">
        <v>12.672000000000001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391</v>
      </c>
    </row>
    <row r="133" s="2" customFormat="1" ht="16.5" customHeight="1">
      <c r="A133" s="35"/>
      <c r="B133" s="36"/>
      <c r="C133" s="255" t="s">
        <v>149</v>
      </c>
      <c r="D133" s="255" t="s">
        <v>176</v>
      </c>
      <c r="E133" s="256" t="s">
        <v>392</v>
      </c>
      <c r="F133" s="257" t="s">
        <v>393</v>
      </c>
      <c r="G133" s="258" t="s">
        <v>158</v>
      </c>
      <c r="H133" s="259">
        <v>12.672000000000001</v>
      </c>
      <c r="I133" s="260"/>
      <c r="J133" s="261">
        <f>ROUND(I133*H133,2)</f>
        <v>0</v>
      </c>
      <c r="K133" s="262"/>
      <c r="L133" s="263"/>
      <c r="M133" s="264" t="s">
        <v>1</v>
      </c>
      <c r="N133" s="265" t="s">
        <v>39</v>
      </c>
      <c r="O133" s="88"/>
      <c r="P133" s="251">
        <f>O133*H133</f>
        <v>0</v>
      </c>
      <c r="Q133" s="251">
        <v>0.20999999999999999</v>
      </c>
      <c r="R133" s="251">
        <f>Q133*H133</f>
        <v>2.6611199999999999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159</v>
      </c>
      <c r="AT133" s="253" t="s">
        <v>176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394</v>
      </c>
    </row>
    <row r="134" s="2" customFormat="1" ht="16.5" customHeight="1">
      <c r="A134" s="35"/>
      <c r="B134" s="36"/>
      <c r="C134" s="241" t="s">
        <v>160</v>
      </c>
      <c r="D134" s="241" t="s">
        <v>145</v>
      </c>
      <c r="E134" s="242" t="s">
        <v>395</v>
      </c>
      <c r="F134" s="243" t="s">
        <v>396</v>
      </c>
      <c r="G134" s="244" t="s">
        <v>158</v>
      </c>
      <c r="H134" s="245">
        <v>12.672000000000001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149</v>
      </c>
      <c r="AT134" s="253" t="s">
        <v>145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397</v>
      </c>
    </row>
    <row r="135" s="2" customFormat="1" ht="21.75" customHeight="1">
      <c r="A135" s="35"/>
      <c r="B135" s="36"/>
      <c r="C135" s="241" t="s">
        <v>155</v>
      </c>
      <c r="D135" s="241" t="s">
        <v>145</v>
      </c>
      <c r="E135" s="242" t="s">
        <v>398</v>
      </c>
      <c r="F135" s="243" t="s">
        <v>399</v>
      </c>
      <c r="G135" s="244" t="s">
        <v>158</v>
      </c>
      <c r="H135" s="245">
        <v>75.775999999999996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149</v>
      </c>
      <c r="AT135" s="253" t="s">
        <v>145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400</v>
      </c>
    </row>
    <row r="136" s="2" customFormat="1" ht="21.75" customHeight="1">
      <c r="A136" s="35"/>
      <c r="B136" s="36"/>
      <c r="C136" s="241" t="s">
        <v>168</v>
      </c>
      <c r="D136" s="241" t="s">
        <v>145</v>
      </c>
      <c r="E136" s="242" t="s">
        <v>401</v>
      </c>
      <c r="F136" s="243" t="s">
        <v>402</v>
      </c>
      <c r="G136" s="244" t="s">
        <v>148</v>
      </c>
      <c r="H136" s="245">
        <v>82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149</v>
      </c>
      <c r="AT136" s="253" t="s">
        <v>145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403</v>
      </c>
    </row>
    <row r="137" s="2" customFormat="1" ht="21.75" customHeight="1">
      <c r="A137" s="35"/>
      <c r="B137" s="36"/>
      <c r="C137" s="241" t="s">
        <v>159</v>
      </c>
      <c r="D137" s="241" t="s">
        <v>145</v>
      </c>
      <c r="E137" s="242" t="s">
        <v>404</v>
      </c>
      <c r="F137" s="243" t="s">
        <v>405</v>
      </c>
      <c r="G137" s="244" t="s">
        <v>148</v>
      </c>
      <c r="H137" s="245">
        <v>496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149</v>
      </c>
      <c r="AT137" s="253" t="s">
        <v>145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406</v>
      </c>
    </row>
    <row r="138" s="12" customFormat="1" ht="22.8" customHeight="1">
      <c r="A138" s="12"/>
      <c r="B138" s="225"/>
      <c r="C138" s="226"/>
      <c r="D138" s="227" t="s">
        <v>73</v>
      </c>
      <c r="E138" s="239" t="s">
        <v>175</v>
      </c>
      <c r="F138" s="239" t="s">
        <v>189</v>
      </c>
      <c r="G138" s="226"/>
      <c r="H138" s="226"/>
      <c r="I138" s="229"/>
      <c r="J138" s="240">
        <f>BK138</f>
        <v>0</v>
      </c>
      <c r="K138" s="226"/>
      <c r="L138" s="231"/>
      <c r="M138" s="232"/>
      <c r="N138" s="233"/>
      <c r="O138" s="233"/>
      <c r="P138" s="234">
        <f>P139+SUM(P140:P145)</f>
        <v>0</v>
      </c>
      <c r="Q138" s="233"/>
      <c r="R138" s="234">
        <f>R139+SUM(R140:R145)</f>
        <v>0</v>
      </c>
      <c r="S138" s="233"/>
      <c r="T138" s="235">
        <f>T139+SUM(T140:T145)</f>
        <v>169.49905600000002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82</v>
      </c>
      <c r="AT138" s="237" t="s">
        <v>73</v>
      </c>
      <c r="AU138" s="237" t="s">
        <v>82</v>
      </c>
      <c r="AY138" s="236" t="s">
        <v>143</v>
      </c>
      <c r="BK138" s="238">
        <f>BK139+SUM(BK140:BK145)</f>
        <v>0</v>
      </c>
    </row>
    <row r="139" s="2" customFormat="1" ht="16.5" customHeight="1">
      <c r="A139" s="35"/>
      <c r="B139" s="36"/>
      <c r="C139" s="241" t="s">
        <v>175</v>
      </c>
      <c r="D139" s="241" t="s">
        <v>145</v>
      </c>
      <c r="E139" s="242" t="s">
        <v>190</v>
      </c>
      <c r="F139" s="243" t="s">
        <v>191</v>
      </c>
      <c r="G139" s="244" t="s">
        <v>158</v>
      </c>
      <c r="H139" s="245">
        <v>8.1999999999999993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2.5</v>
      </c>
      <c r="T139" s="252">
        <f>S139*H139</f>
        <v>20.5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149</v>
      </c>
      <c r="AT139" s="253" t="s">
        <v>145</v>
      </c>
      <c r="AU139" s="253" t="s">
        <v>84</v>
      </c>
      <c r="AY139" s="14" t="s">
        <v>143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149</v>
      </c>
      <c r="BM139" s="253" t="s">
        <v>407</v>
      </c>
    </row>
    <row r="140" s="2" customFormat="1" ht="16.5" customHeight="1">
      <c r="A140" s="35"/>
      <c r="B140" s="36"/>
      <c r="C140" s="241" t="s">
        <v>164</v>
      </c>
      <c r="D140" s="241" t="s">
        <v>145</v>
      </c>
      <c r="E140" s="242" t="s">
        <v>408</v>
      </c>
      <c r="F140" s="243" t="s">
        <v>409</v>
      </c>
      <c r="G140" s="244" t="s">
        <v>158</v>
      </c>
      <c r="H140" s="245">
        <v>2.9159999999999999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1.8</v>
      </c>
      <c r="T140" s="252">
        <f>S140*H140</f>
        <v>5.2488000000000001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149</v>
      </c>
      <c r="AT140" s="253" t="s">
        <v>145</v>
      </c>
      <c r="AU140" s="253" t="s">
        <v>84</v>
      </c>
      <c r="AY140" s="14" t="s">
        <v>143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149</v>
      </c>
      <c r="BM140" s="253" t="s">
        <v>410</v>
      </c>
    </row>
    <row r="141" s="2" customFormat="1" ht="21.75" customHeight="1">
      <c r="A141" s="35"/>
      <c r="B141" s="36"/>
      <c r="C141" s="241" t="s">
        <v>184</v>
      </c>
      <c r="D141" s="241" t="s">
        <v>145</v>
      </c>
      <c r="E141" s="242" t="s">
        <v>411</v>
      </c>
      <c r="F141" s="243" t="s">
        <v>412</v>
      </c>
      <c r="G141" s="244" t="s">
        <v>163</v>
      </c>
      <c r="H141" s="245">
        <v>12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0.068400000000000002</v>
      </c>
      <c r="T141" s="252">
        <f>S141*H141</f>
        <v>0.82079999999999997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149</v>
      </c>
      <c r="AT141" s="253" t="s">
        <v>145</v>
      </c>
      <c r="AU141" s="253" t="s">
        <v>84</v>
      </c>
      <c r="AY141" s="14" t="s">
        <v>143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149</v>
      </c>
      <c r="BM141" s="253" t="s">
        <v>413</v>
      </c>
    </row>
    <row r="142" s="2" customFormat="1" ht="21.75" customHeight="1">
      <c r="A142" s="35"/>
      <c r="B142" s="36"/>
      <c r="C142" s="241" t="s">
        <v>167</v>
      </c>
      <c r="D142" s="241" t="s">
        <v>145</v>
      </c>
      <c r="E142" s="242" t="s">
        <v>414</v>
      </c>
      <c r="F142" s="243" t="s">
        <v>415</v>
      </c>
      <c r="G142" s="244" t="s">
        <v>163</v>
      </c>
      <c r="H142" s="245">
        <v>14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0.029999999999999999</v>
      </c>
      <c r="T142" s="252">
        <f>S142*H142</f>
        <v>0.41999999999999998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416</v>
      </c>
    </row>
    <row r="143" s="2" customFormat="1" ht="21.75" customHeight="1">
      <c r="A143" s="35"/>
      <c r="B143" s="36"/>
      <c r="C143" s="241" t="s">
        <v>193</v>
      </c>
      <c r="D143" s="241" t="s">
        <v>145</v>
      </c>
      <c r="E143" s="242" t="s">
        <v>360</v>
      </c>
      <c r="F143" s="243" t="s">
        <v>361</v>
      </c>
      <c r="G143" s="244" t="s">
        <v>158</v>
      </c>
      <c r="H143" s="245">
        <v>88.703999999999994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0.039</v>
      </c>
      <c r="T143" s="252">
        <f>S143*H143</f>
        <v>3.4594559999999999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417</v>
      </c>
    </row>
    <row r="144" s="2" customFormat="1" ht="21.75" customHeight="1">
      <c r="A144" s="35"/>
      <c r="B144" s="36"/>
      <c r="C144" s="241" t="s">
        <v>171</v>
      </c>
      <c r="D144" s="241" t="s">
        <v>145</v>
      </c>
      <c r="E144" s="242" t="s">
        <v>418</v>
      </c>
      <c r="F144" s="243" t="s">
        <v>419</v>
      </c>
      <c r="G144" s="244" t="s">
        <v>158</v>
      </c>
      <c r="H144" s="245">
        <v>309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0.45000000000000001</v>
      </c>
      <c r="T144" s="252">
        <f>S144*H144</f>
        <v>139.05000000000001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149</v>
      </c>
      <c r="AT144" s="253" t="s">
        <v>145</v>
      </c>
      <c r="AU144" s="253" t="s">
        <v>84</v>
      </c>
      <c r="AY144" s="14" t="s">
        <v>143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149</v>
      </c>
      <c r="BM144" s="253" t="s">
        <v>420</v>
      </c>
    </row>
    <row r="145" s="12" customFormat="1" ht="20.88" customHeight="1">
      <c r="A145" s="12"/>
      <c r="B145" s="225"/>
      <c r="C145" s="226"/>
      <c r="D145" s="227" t="s">
        <v>73</v>
      </c>
      <c r="E145" s="239" t="s">
        <v>421</v>
      </c>
      <c r="F145" s="239" t="s">
        <v>422</v>
      </c>
      <c r="G145" s="226"/>
      <c r="H145" s="226"/>
      <c r="I145" s="229"/>
      <c r="J145" s="240">
        <f>BK145</f>
        <v>0</v>
      </c>
      <c r="K145" s="226"/>
      <c r="L145" s="231"/>
      <c r="M145" s="232"/>
      <c r="N145" s="233"/>
      <c r="O145" s="233"/>
      <c r="P145" s="234">
        <f>SUM(P146:P152)</f>
        <v>0</v>
      </c>
      <c r="Q145" s="233"/>
      <c r="R145" s="234">
        <f>SUM(R146:R152)</f>
        <v>0</v>
      </c>
      <c r="S145" s="233"/>
      <c r="T145" s="235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6" t="s">
        <v>82</v>
      </c>
      <c r="AT145" s="237" t="s">
        <v>73</v>
      </c>
      <c r="AU145" s="237" t="s">
        <v>84</v>
      </c>
      <c r="AY145" s="236" t="s">
        <v>143</v>
      </c>
      <c r="BK145" s="238">
        <f>SUM(BK146:BK152)</f>
        <v>0</v>
      </c>
    </row>
    <row r="146" s="2" customFormat="1" ht="21.75" customHeight="1">
      <c r="A146" s="35"/>
      <c r="B146" s="36"/>
      <c r="C146" s="241" t="s">
        <v>8</v>
      </c>
      <c r="D146" s="241" t="s">
        <v>145</v>
      </c>
      <c r="E146" s="242" t="s">
        <v>423</v>
      </c>
      <c r="F146" s="243" t="s">
        <v>424</v>
      </c>
      <c r="G146" s="244" t="s">
        <v>179</v>
      </c>
      <c r="H146" s="245">
        <v>162.03700000000001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152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425</v>
      </c>
    </row>
    <row r="147" s="2" customFormat="1" ht="21.75" customHeight="1">
      <c r="A147" s="35"/>
      <c r="B147" s="36"/>
      <c r="C147" s="241" t="s">
        <v>174</v>
      </c>
      <c r="D147" s="241" t="s">
        <v>145</v>
      </c>
      <c r="E147" s="242" t="s">
        <v>255</v>
      </c>
      <c r="F147" s="243" t="s">
        <v>426</v>
      </c>
      <c r="G147" s="244" t="s">
        <v>179</v>
      </c>
      <c r="H147" s="245">
        <v>7.9589999999999996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152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427</v>
      </c>
    </row>
    <row r="148" s="2" customFormat="1" ht="21.75" customHeight="1">
      <c r="A148" s="35"/>
      <c r="B148" s="36"/>
      <c r="C148" s="241" t="s">
        <v>207</v>
      </c>
      <c r="D148" s="241" t="s">
        <v>145</v>
      </c>
      <c r="E148" s="242" t="s">
        <v>428</v>
      </c>
      <c r="F148" s="243" t="s">
        <v>429</v>
      </c>
      <c r="G148" s="244" t="s">
        <v>179</v>
      </c>
      <c r="H148" s="245">
        <v>0.38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149</v>
      </c>
      <c r="AT148" s="253" t="s">
        <v>145</v>
      </c>
      <c r="AU148" s="253" t="s">
        <v>152</v>
      </c>
      <c r="AY148" s="14" t="s">
        <v>143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149</v>
      </c>
      <c r="BM148" s="253" t="s">
        <v>430</v>
      </c>
    </row>
    <row r="149" s="2" customFormat="1" ht="21.75" customHeight="1">
      <c r="A149" s="35"/>
      <c r="B149" s="36"/>
      <c r="C149" s="241" t="s">
        <v>180</v>
      </c>
      <c r="D149" s="241" t="s">
        <v>145</v>
      </c>
      <c r="E149" s="242" t="s">
        <v>431</v>
      </c>
      <c r="F149" s="243" t="s">
        <v>432</v>
      </c>
      <c r="G149" s="244" t="s">
        <v>179</v>
      </c>
      <c r="H149" s="245">
        <v>4.3600000000000003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152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433</v>
      </c>
    </row>
    <row r="150" s="2" customFormat="1" ht="16.5" customHeight="1">
      <c r="A150" s="35"/>
      <c r="B150" s="36"/>
      <c r="C150" s="241" t="s">
        <v>215</v>
      </c>
      <c r="D150" s="241" t="s">
        <v>145</v>
      </c>
      <c r="E150" s="242" t="s">
        <v>434</v>
      </c>
      <c r="F150" s="243" t="s">
        <v>435</v>
      </c>
      <c r="G150" s="244" t="s">
        <v>179</v>
      </c>
      <c r="H150" s="245">
        <v>4.3600000000000003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149</v>
      </c>
      <c r="AT150" s="253" t="s">
        <v>145</v>
      </c>
      <c r="AU150" s="253" t="s">
        <v>152</v>
      </c>
      <c r="AY150" s="14" t="s">
        <v>143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149</v>
      </c>
      <c r="BM150" s="253" t="s">
        <v>436</v>
      </c>
    </row>
    <row r="151" s="2" customFormat="1" ht="21.75" customHeight="1">
      <c r="A151" s="35"/>
      <c r="B151" s="36"/>
      <c r="C151" s="241" t="s">
        <v>183</v>
      </c>
      <c r="D151" s="241" t="s">
        <v>145</v>
      </c>
      <c r="E151" s="242" t="s">
        <v>437</v>
      </c>
      <c r="F151" s="243" t="s">
        <v>438</v>
      </c>
      <c r="G151" s="244" t="s">
        <v>179</v>
      </c>
      <c r="H151" s="245">
        <v>12.752000000000001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149</v>
      </c>
      <c r="AT151" s="253" t="s">
        <v>145</v>
      </c>
      <c r="AU151" s="253" t="s">
        <v>152</v>
      </c>
      <c r="AY151" s="14" t="s">
        <v>143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149</v>
      </c>
      <c r="BM151" s="253" t="s">
        <v>439</v>
      </c>
    </row>
    <row r="152" s="2" customFormat="1" ht="21.75" customHeight="1">
      <c r="A152" s="35"/>
      <c r="B152" s="36"/>
      <c r="C152" s="241" t="s">
        <v>7</v>
      </c>
      <c r="D152" s="241" t="s">
        <v>145</v>
      </c>
      <c r="E152" s="242" t="s">
        <v>440</v>
      </c>
      <c r="F152" s="243" t="s">
        <v>441</v>
      </c>
      <c r="G152" s="244" t="s">
        <v>179</v>
      </c>
      <c r="H152" s="245">
        <v>4.3600000000000003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149</v>
      </c>
      <c r="AT152" s="253" t="s">
        <v>145</v>
      </c>
      <c r="AU152" s="253" t="s">
        <v>152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149</v>
      </c>
      <c r="BM152" s="253" t="s">
        <v>442</v>
      </c>
    </row>
    <row r="153" s="12" customFormat="1" ht="22.8" customHeight="1">
      <c r="A153" s="12"/>
      <c r="B153" s="225"/>
      <c r="C153" s="226"/>
      <c r="D153" s="227" t="s">
        <v>73</v>
      </c>
      <c r="E153" s="239" t="s">
        <v>228</v>
      </c>
      <c r="F153" s="239" t="s">
        <v>229</v>
      </c>
      <c r="G153" s="226"/>
      <c r="H153" s="226"/>
      <c r="I153" s="229"/>
      <c r="J153" s="240">
        <f>BK153</f>
        <v>0</v>
      </c>
      <c r="K153" s="226"/>
      <c r="L153" s="231"/>
      <c r="M153" s="232"/>
      <c r="N153" s="233"/>
      <c r="O153" s="233"/>
      <c r="P153" s="234">
        <f>SUM(P154:P156)</f>
        <v>0</v>
      </c>
      <c r="Q153" s="233"/>
      <c r="R153" s="234">
        <f>SUM(R154:R156)</f>
        <v>0</v>
      </c>
      <c r="S153" s="233"/>
      <c r="T153" s="235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6" t="s">
        <v>82</v>
      </c>
      <c r="AT153" s="237" t="s">
        <v>73</v>
      </c>
      <c r="AU153" s="237" t="s">
        <v>82</v>
      </c>
      <c r="AY153" s="236" t="s">
        <v>143</v>
      </c>
      <c r="BK153" s="238">
        <f>SUM(BK154:BK156)</f>
        <v>0</v>
      </c>
    </row>
    <row r="154" s="2" customFormat="1" ht="21.75" customHeight="1">
      <c r="A154" s="35"/>
      <c r="B154" s="36"/>
      <c r="C154" s="241" t="s">
        <v>188</v>
      </c>
      <c r="D154" s="241" t="s">
        <v>145</v>
      </c>
      <c r="E154" s="242" t="s">
        <v>443</v>
      </c>
      <c r="F154" s="243" t="s">
        <v>444</v>
      </c>
      <c r="G154" s="244" t="s">
        <v>179</v>
      </c>
      <c r="H154" s="245">
        <v>174.73599999999999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149</v>
      </c>
      <c r="AT154" s="253" t="s">
        <v>145</v>
      </c>
      <c r="AU154" s="253" t="s">
        <v>84</v>
      </c>
      <c r="AY154" s="14" t="s">
        <v>143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149</v>
      </c>
      <c r="BM154" s="253" t="s">
        <v>445</v>
      </c>
    </row>
    <row r="155" s="2" customFormat="1" ht="21.75" customHeight="1">
      <c r="A155" s="35"/>
      <c r="B155" s="36"/>
      <c r="C155" s="241" t="s">
        <v>230</v>
      </c>
      <c r="D155" s="241" t="s">
        <v>145</v>
      </c>
      <c r="E155" s="242" t="s">
        <v>231</v>
      </c>
      <c r="F155" s="243" t="s">
        <v>232</v>
      </c>
      <c r="G155" s="244" t="s">
        <v>179</v>
      </c>
      <c r="H155" s="245">
        <v>174.73599999999999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149</v>
      </c>
      <c r="AT155" s="253" t="s">
        <v>145</v>
      </c>
      <c r="AU155" s="253" t="s">
        <v>84</v>
      </c>
      <c r="AY155" s="14" t="s">
        <v>143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149</v>
      </c>
      <c r="BM155" s="253" t="s">
        <v>446</v>
      </c>
    </row>
    <row r="156" s="2" customFormat="1" ht="21.75" customHeight="1">
      <c r="A156" s="35"/>
      <c r="B156" s="36"/>
      <c r="C156" s="241" t="s">
        <v>192</v>
      </c>
      <c r="D156" s="241" t="s">
        <v>145</v>
      </c>
      <c r="E156" s="242" t="s">
        <v>447</v>
      </c>
      <c r="F156" s="243" t="s">
        <v>448</v>
      </c>
      <c r="G156" s="244" t="s">
        <v>179</v>
      </c>
      <c r="H156" s="245">
        <v>2446.3040000000001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149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149</v>
      </c>
      <c r="BM156" s="253" t="s">
        <v>449</v>
      </c>
    </row>
    <row r="157" s="12" customFormat="1" ht="25.92" customHeight="1">
      <c r="A157" s="12"/>
      <c r="B157" s="225"/>
      <c r="C157" s="226"/>
      <c r="D157" s="227" t="s">
        <v>73</v>
      </c>
      <c r="E157" s="228" t="s">
        <v>265</v>
      </c>
      <c r="F157" s="228" t="s">
        <v>266</v>
      </c>
      <c r="G157" s="226"/>
      <c r="H157" s="226"/>
      <c r="I157" s="229"/>
      <c r="J157" s="230">
        <f>BK157</f>
        <v>0</v>
      </c>
      <c r="K157" s="226"/>
      <c r="L157" s="231"/>
      <c r="M157" s="232"/>
      <c r="N157" s="233"/>
      <c r="O157" s="233"/>
      <c r="P157" s="234">
        <f>P158+P160+P163+P166</f>
        <v>0</v>
      </c>
      <c r="Q157" s="233"/>
      <c r="R157" s="234">
        <f>R158+R160+R163+R166</f>
        <v>0</v>
      </c>
      <c r="S157" s="233"/>
      <c r="T157" s="235">
        <f>T158+T160+T163+T166</f>
        <v>7.2257199999999999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6" t="s">
        <v>84</v>
      </c>
      <c r="AT157" s="237" t="s">
        <v>73</v>
      </c>
      <c r="AU157" s="237" t="s">
        <v>74</v>
      </c>
      <c r="AY157" s="236" t="s">
        <v>143</v>
      </c>
      <c r="BK157" s="238">
        <f>BK158+BK160+BK163+BK166</f>
        <v>0</v>
      </c>
    </row>
    <row r="158" s="12" customFormat="1" ht="22.8" customHeight="1">
      <c r="A158" s="12"/>
      <c r="B158" s="225"/>
      <c r="C158" s="226"/>
      <c r="D158" s="227" t="s">
        <v>73</v>
      </c>
      <c r="E158" s="239" t="s">
        <v>267</v>
      </c>
      <c r="F158" s="239" t="s">
        <v>268</v>
      </c>
      <c r="G158" s="226"/>
      <c r="H158" s="226"/>
      <c r="I158" s="229"/>
      <c r="J158" s="240">
        <f>BK158</f>
        <v>0</v>
      </c>
      <c r="K158" s="226"/>
      <c r="L158" s="231"/>
      <c r="M158" s="232"/>
      <c r="N158" s="233"/>
      <c r="O158" s="233"/>
      <c r="P158" s="234">
        <f>P159</f>
        <v>0</v>
      </c>
      <c r="Q158" s="233"/>
      <c r="R158" s="234">
        <f>R159</f>
        <v>0</v>
      </c>
      <c r="S158" s="233"/>
      <c r="T158" s="235">
        <f>T159</f>
        <v>1.04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6" t="s">
        <v>84</v>
      </c>
      <c r="AT158" s="237" t="s">
        <v>73</v>
      </c>
      <c r="AU158" s="237" t="s">
        <v>82</v>
      </c>
      <c r="AY158" s="236" t="s">
        <v>143</v>
      </c>
      <c r="BK158" s="238">
        <f>BK159</f>
        <v>0</v>
      </c>
    </row>
    <row r="159" s="2" customFormat="1" ht="16.5" customHeight="1">
      <c r="A159" s="35"/>
      <c r="B159" s="36"/>
      <c r="C159" s="241" t="s">
        <v>237</v>
      </c>
      <c r="D159" s="241" t="s">
        <v>145</v>
      </c>
      <c r="E159" s="242" t="s">
        <v>450</v>
      </c>
      <c r="F159" s="243" t="s">
        <v>451</v>
      </c>
      <c r="G159" s="244" t="s">
        <v>148</v>
      </c>
      <c r="H159" s="245">
        <v>104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0.01</v>
      </c>
      <c r="T159" s="252">
        <f>S159*H159</f>
        <v>1.04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174</v>
      </c>
      <c r="AT159" s="253" t="s">
        <v>145</v>
      </c>
      <c r="AU159" s="253" t="s">
        <v>84</v>
      </c>
      <c r="AY159" s="14" t="s">
        <v>143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174</v>
      </c>
      <c r="BM159" s="253" t="s">
        <v>452</v>
      </c>
    </row>
    <row r="160" s="12" customFormat="1" ht="22.8" customHeight="1">
      <c r="A160" s="12"/>
      <c r="B160" s="225"/>
      <c r="C160" s="226"/>
      <c r="D160" s="227" t="s">
        <v>73</v>
      </c>
      <c r="E160" s="239" t="s">
        <v>453</v>
      </c>
      <c r="F160" s="239" t="s">
        <v>454</v>
      </c>
      <c r="G160" s="226"/>
      <c r="H160" s="226"/>
      <c r="I160" s="229"/>
      <c r="J160" s="240">
        <f>BK160</f>
        <v>0</v>
      </c>
      <c r="K160" s="226"/>
      <c r="L160" s="231"/>
      <c r="M160" s="232"/>
      <c r="N160" s="233"/>
      <c r="O160" s="233"/>
      <c r="P160" s="234">
        <f>SUM(P161:P162)</f>
        <v>0</v>
      </c>
      <c r="Q160" s="233"/>
      <c r="R160" s="234">
        <f>SUM(R161:R162)</f>
        <v>0</v>
      </c>
      <c r="S160" s="233"/>
      <c r="T160" s="235">
        <f>SUM(T161:T162)</f>
        <v>4.5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6" t="s">
        <v>84</v>
      </c>
      <c r="AT160" s="237" t="s">
        <v>73</v>
      </c>
      <c r="AU160" s="237" t="s">
        <v>82</v>
      </c>
      <c r="AY160" s="236" t="s">
        <v>143</v>
      </c>
      <c r="BK160" s="238">
        <f>SUM(BK161:BK162)</f>
        <v>0</v>
      </c>
    </row>
    <row r="161" s="2" customFormat="1" ht="21.75" customHeight="1">
      <c r="A161" s="35"/>
      <c r="B161" s="36"/>
      <c r="C161" s="241" t="s">
        <v>196</v>
      </c>
      <c r="D161" s="241" t="s">
        <v>145</v>
      </c>
      <c r="E161" s="242" t="s">
        <v>455</v>
      </c>
      <c r="F161" s="243" t="s">
        <v>456</v>
      </c>
      <c r="G161" s="244" t="s">
        <v>281</v>
      </c>
      <c r="H161" s="245">
        <v>210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0.014</v>
      </c>
      <c r="T161" s="252">
        <f>S161*H161</f>
        <v>2.9399999999999999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174</v>
      </c>
      <c r="AT161" s="253" t="s">
        <v>145</v>
      </c>
      <c r="AU161" s="253" t="s">
        <v>84</v>
      </c>
      <c r="AY161" s="14" t="s">
        <v>143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174</v>
      </c>
      <c r="BM161" s="253" t="s">
        <v>457</v>
      </c>
    </row>
    <row r="162" s="2" customFormat="1" ht="16.5" customHeight="1">
      <c r="A162" s="35"/>
      <c r="B162" s="36"/>
      <c r="C162" s="241" t="s">
        <v>244</v>
      </c>
      <c r="D162" s="241" t="s">
        <v>145</v>
      </c>
      <c r="E162" s="242" t="s">
        <v>458</v>
      </c>
      <c r="F162" s="243" t="s">
        <v>459</v>
      </c>
      <c r="G162" s="244" t="s">
        <v>148</v>
      </c>
      <c r="H162" s="245">
        <v>104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0.014999999999999999</v>
      </c>
      <c r="T162" s="252">
        <f>S162*H162</f>
        <v>1.5600000000000001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174</v>
      </c>
      <c r="AT162" s="253" t="s">
        <v>145</v>
      </c>
      <c r="AU162" s="253" t="s">
        <v>84</v>
      </c>
      <c r="AY162" s="14" t="s">
        <v>143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174</v>
      </c>
      <c r="BM162" s="253" t="s">
        <v>460</v>
      </c>
    </row>
    <row r="163" s="12" customFormat="1" ht="22.8" customHeight="1">
      <c r="A163" s="12"/>
      <c r="B163" s="225"/>
      <c r="C163" s="226"/>
      <c r="D163" s="227" t="s">
        <v>73</v>
      </c>
      <c r="E163" s="239" t="s">
        <v>276</v>
      </c>
      <c r="F163" s="239" t="s">
        <v>277</v>
      </c>
      <c r="G163" s="226"/>
      <c r="H163" s="226"/>
      <c r="I163" s="229"/>
      <c r="J163" s="240">
        <f>BK163</f>
        <v>0</v>
      </c>
      <c r="K163" s="226"/>
      <c r="L163" s="231"/>
      <c r="M163" s="232"/>
      <c r="N163" s="233"/>
      <c r="O163" s="233"/>
      <c r="P163" s="234">
        <f>SUM(P164:P165)</f>
        <v>0</v>
      </c>
      <c r="Q163" s="233"/>
      <c r="R163" s="234">
        <f>SUM(R164:R165)</f>
        <v>0</v>
      </c>
      <c r="S163" s="233"/>
      <c r="T163" s="235">
        <f>SUM(T164:T165)</f>
        <v>0.091399999999999995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84</v>
      </c>
      <c r="AT163" s="237" t="s">
        <v>73</v>
      </c>
      <c r="AU163" s="237" t="s">
        <v>82</v>
      </c>
      <c r="AY163" s="236" t="s">
        <v>143</v>
      </c>
      <c r="BK163" s="238">
        <f>SUM(BK164:BK165)</f>
        <v>0</v>
      </c>
    </row>
    <row r="164" s="2" customFormat="1" ht="16.5" customHeight="1">
      <c r="A164" s="35"/>
      <c r="B164" s="36"/>
      <c r="C164" s="241" t="s">
        <v>199</v>
      </c>
      <c r="D164" s="241" t="s">
        <v>145</v>
      </c>
      <c r="E164" s="242" t="s">
        <v>290</v>
      </c>
      <c r="F164" s="243" t="s">
        <v>291</v>
      </c>
      <c r="G164" s="244" t="s">
        <v>281</v>
      </c>
      <c r="H164" s="245">
        <v>20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0.0025999999999999999</v>
      </c>
      <c r="T164" s="252">
        <f>S164*H164</f>
        <v>0.051999999999999998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174</v>
      </c>
      <c r="AT164" s="253" t="s">
        <v>145</v>
      </c>
      <c r="AU164" s="253" t="s">
        <v>84</v>
      </c>
      <c r="AY164" s="14" t="s">
        <v>143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174</v>
      </c>
      <c r="BM164" s="253" t="s">
        <v>461</v>
      </c>
    </row>
    <row r="165" s="2" customFormat="1" ht="16.5" customHeight="1">
      <c r="A165" s="35"/>
      <c r="B165" s="36"/>
      <c r="C165" s="241" t="s">
        <v>251</v>
      </c>
      <c r="D165" s="241" t="s">
        <v>145</v>
      </c>
      <c r="E165" s="242" t="s">
        <v>334</v>
      </c>
      <c r="F165" s="243" t="s">
        <v>335</v>
      </c>
      <c r="G165" s="244" t="s">
        <v>281</v>
      </c>
      <c r="H165" s="245">
        <v>10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0.0039399999999999999</v>
      </c>
      <c r="T165" s="252">
        <f>S165*H165</f>
        <v>0.039399999999999998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174</v>
      </c>
      <c r="AT165" s="253" t="s">
        <v>145</v>
      </c>
      <c r="AU165" s="253" t="s">
        <v>84</v>
      </c>
      <c r="AY165" s="14" t="s">
        <v>143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174</v>
      </c>
      <c r="BM165" s="253" t="s">
        <v>462</v>
      </c>
    </row>
    <row r="166" s="12" customFormat="1" ht="22.8" customHeight="1">
      <c r="A166" s="12"/>
      <c r="B166" s="225"/>
      <c r="C166" s="226"/>
      <c r="D166" s="227" t="s">
        <v>73</v>
      </c>
      <c r="E166" s="239" t="s">
        <v>372</v>
      </c>
      <c r="F166" s="239" t="s">
        <v>463</v>
      </c>
      <c r="G166" s="226"/>
      <c r="H166" s="226"/>
      <c r="I166" s="229"/>
      <c r="J166" s="240">
        <f>BK166</f>
        <v>0</v>
      </c>
      <c r="K166" s="226"/>
      <c r="L166" s="231"/>
      <c r="M166" s="232"/>
      <c r="N166" s="233"/>
      <c r="O166" s="233"/>
      <c r="P166" s="234">
        <f>SUM(P167:P168)</f>
        <v>0</v>
      </c>
      <c r="Q166" s="233"/>
      <c r="R166" s="234">
        <f>SUM(R167:R168)</f>
        <v>0</v>
      </c>
      <c r="S166" s="233"/>
      <c r="T166" s="235">
        <f>SUM(T167:T168)</f>
        <v>1.59432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84</v>
      </c>
      <c r="AT166" s="237" t="s">
        <v>73</v>
      </c>
      <c r="AU166" s="237" t="s">
        <v>82</v>
      </c>
      <c r="AY166" s="236" t="s">
        <v>143</v>
      </c>
      <c r="BK166" s="238">
        <f>SUM(BK167:BK168)</f>
        <v>0</v>
      </c>
    </row>
    <row r="167" s="2" customFormat="1" ht="21.75" customHeight="1">
      <c r="A167" s="35"/>
      <c r="B167" s="36"/>
      <c r="C167" s="241" t="s">
        <v>203</v>
      </c>
      <c r="D167" s="241" t="s">
        <v>145</v>
      </c>
      <c r="E167" s="242" t="s">
        <v>464</v>
      </c>
      <c r="F167" s="243" t="s">
        <v>465</v>
      </c>
      <c r="G167" s="244" t="s">
        <v>148</v>
      </c>
      <c r="H167" s="245">
        <v>104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0.01533</v>
      </c>
      <c r="T167" s="252">
        <f>S167*H167</f>
        <v>1.59432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174</v>
      </c>
      <c r="AT167" s="253" t="s">
        <v>145</v>
      </c>
      <c r="AU167" s="253" t="s">
        <v>84</v>
      </c>
      <c r="AY167" s="14" t="s">
        <v>143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174</v>
      </c>
      <c r="BM167" s="253" t="s">
        <v>466</v>
      </c>
    </row>
    <row r="168" s="2" customFormat="1" ht="21.75" customHeight="1">
      <c r="A168" s="35"/>
      <c r="B168" s="36"/>
      <c r="C168" s="241" t="s">
        <v>258</v>
      </c>
      <c r="D168" s="241" t="s">
        <v>145</v>
      </c>
      <c r="E168" s="242" t="s">
        <v>467</v>
      </c>
      <c r="F168" s="243" t="s">
        <v>468</v>
      </c>
      <c r="G168" s="244" t="s">
        <v>148</v>
      </c>
      <c r="H168" s="245">
        <v>104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174</v>
      </c>
      <c r="AT168" s="253" t="s">
        <v>145</v>
      </c>
      <c r="AU168" s="253" t="s">
        <v>84</v>
      </c>
      <c r="AY168" s="14" t="s">
        <v>143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174</v>
      </c>
      <c r="BM168" s="253" t="s">
        <v>469</v>
      </c>
    </row>
    <row r="169" s="12" customFormat="1" ht="25.92" customHeight="1">
      <c r="A169" s="12"/>
      <c r="B169" s="225"/>
      <c r="C169" s="226"/>
      <c r="D169" s="227" t="s">
        <v>73</v>
      </c>
      <c r="E169" s="228" t="s">
        <v>470</v>
      </c>
      <c r="F169" s="228" t="s">
        <v>471</v>
      </c>
      <c r="G169" s="226"/>
      <c r="H169" s="226"/>
      <c r="I169" s="229"/>
      <c r="J169" s="230">
        <f>BK169</f>
        <v>0</v>
      </c>
      <c r="K169" s="226"/>
      <c r="L169" s="231"/>
      <c r="M169" s="232"/>
      <c r="N169" s="233"/>
      <c r="O169" s="233"/>
      <c r="P169" s="234">
        <f>SUM(P170:P176)</f>
        <v>0</v>
      </c>
      <c r="Q169" s="233"/>
      <c r="R169" s="234">
        <f>SUM(R170:R176)</f>
        <v>0</v>
      </c>
      <c r="S169" s="233"/>
      <c r="T169" s="235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6" t="s">
        <v>149</v>
      </c>
      <c r="AT169" s="237" t="s">
        <v>73</v>
      </c>
      <c r="AU169" s="237" t="s">
        <v>74</v>
      </c>
      <c r="AY169" s="236" t="s">
        <v>143</v>
      </c>
      <c r="BK169" s="238">
        <f>SUM(BK170:BK176)</f>
        <v>0</v>
      </c>
    </row>
    <row r="170" s="2" customFormat="1" ht="16.5" customHeight="1">
      <c r="A170" s="35"/>
      <c r="B170" s="36"/>
      <c r="C170" s="241" t="s">
        <v>206</v>
      </c>
      <c r="D170" s="241" t="s">
        <v>145</v>
      </c>
      <c r="E170" s="242" t="s">
        <v>472</v>
      </c>
      <c r="F170" s="243" t="s">
        <v>473</v>
      </c>
      <c r="G170" s="244" t="s">
        <v>158</v>
      </c>
      <c r="H170" s="245">
        <v>5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474</v>
      </c>
      <c r="AT170" s="253" t="s">
        <v>145</v>
      </c>
      <c r="AU170" s="253" t="s">
        <v>82</v>
      </c>
      <c r="AY170" s="14" t="s">
        <v>143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474</v>
      </c>
      <c r="BM170" s="253" t="s">
        <v>475</v>
      </c>
    </row>
    <row r="171" s="2" customFormat="1" ht="16.5" customHeight="1">
      <c r="A171" s="35"/>
      <c r="B171" s="36"/>
      <c r="C171" s="241" t="s">
        <v>269</v>
      </c>
      <c r="D171" s="241" t="s">
        <v>145</v>
      </c>
      <c r="E171" s="242" t="s">
        <v>476</v>
      </c>
      <c r="F171" s="243" t="s">
        <v>477</v>
      </c>
      <c r="G171" s="244" t="s">
        <v>202</v>
      </c>
      <c r="H171" s="245">
        <v>1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474</v>
      </c>
      <c r="AT171" s="253" t="s">
        <v>145</v>
      </c>
      <c r="AU171" s="253" t="s">
        <v>82</v>
      </c>
      <c r="AY171" s="14" t="s">
        <v>143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474</v>
      </c>
      <c r="BM171" s="253" t="s">
        <v>478</v>
      </c>
    </row>
    <row r="172" s="2" customFormat="1" ht="16.5" customHeight="1">
      <c r="A172" s="35"/>
      <c r="B172" s="36"/>
      <c r="C172" s="241" t="s">
        <v>210</v>
      </c>
      <c r="D172" s="241" t="s">
        <v>145</v>
      </c>
      <c r="E172" s="242" t="s">
        <v>479</v>
      </c>
      <c r="F172" s="243" t="s">
        <v>480</v>
      </c>
      <c r="G172" s="244" t="s">
        <v>202</v>
      </c>
      <c r="H172" s="245">
        <v>1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474</v>
      </c>
      <c r="AT172" s="253" t="s">
        <v>145</v>
      </c>
      <c r="AU172" s="253" t="s">
        <v>82</v>
      </c>
      <c r="AY172" s="14" t="s">
        <v>143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474</v>
      </c>
      <c r="BM172" s="253" t="s">
        <v>481</v>
      </c>
    </row>
    <row r="173" s="2" customFormat="1" ht="21.75" customHeight="1">
      <c r="A173" s="35"/>
      <c r="B173" s="36"/>
      <c r="C173" s="241" t="s">
        <v>278</v>
      </c>
      <c r="D173" s="241" t="s">
        <v>145</v>
      </c>
      <c r="E173" s="242" t="s">
        <v>482</v>
      </c>
      <c r="F173" s="243" t="s">
        <v>483</v>
      </c>
      <c r="G173" s="244" t="s">
        <v>202</v>
      </c>
      <c r="H173" s="245">
        <v>1</v>
      </c>
      <c r="I173" s="246"/>
      <c r="J173" s="247">
        <f>ROUND(I173*H173,2)</f>
        <v>0</v>
      </c>
      <c r="K173" s="248"/>
      <c r="L173" s="41"/>
      <c r="M173" s="249" t="s">
        <v>1</v>
      </c>
      <c r="N173" s="250" t="s">
        <v>39</v>
      </c>
      <c r="O173" s="88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3" t="s">
        <v>474</v>
      </c>
      <c r="AT173" s="253" t="s">
        <v>145</v>
      </c>
      <c r="AU173" s="253" t="s">
        <v>82</v>
      </c>
      <c r="AY173" s="14" t="s">
        <v>143</v>
      </c>
      <c r="BE173" s="254">
        <f>IF(N173="základní",J173,0)</f>
        <v>0</v>
      </c>
      <c r="BF173" s="254">
        <f>IF(N173="snížená",J173,0)</f>
        <v>0</v>
      </c>
      <c r="BG173" s="254">
        <f>IF(N173="zákl. přenesená",J173,0)</f>
        <v>0</v>
      </c>
      <c r="BH173" s="254">
        <f>IF(N173="sníž. přenesená",J173,0)</f>
        <v>0</v>
      </c>
      <c r="BI173" s="254">
        <f>IF(N173="nulová",J173,0)</f>
        <v>0</v>
      </c>
      <c r="BJ173" s="14" t="s">
        <v>82</v>
      </c>
      <c r="BK173" s="254">
        <f>ROUND(I173*H173,2)</f>
        <v>0</v>
      </c>
      <c r="BL173" s="14" t="s">
        <v>474</v>
      </c>
      <c r="BM173" s="253" t="s">
        <v>484</v>
      </c>
    </row>
    <row r="174" s="2" customFormat="1" ht="16.5" customHeight="1">
      <c r="A174" s="35"/>
      <c r="B174" s="36"/>
      <c r="C174" s="241" t="s">
        <v>214</v>
      </c>
      <c r="D174" s="241" t="s">
        <v>145</v>
      </c>
      <c r="E174" s="242" t="s">
        <v>485</v>
      </c>
      <c r="F174" s="243" t="s">
        <v>486</v>
      </c>
      <c r="G174" s="244" t="s">
        <v>148</v>
      </c>
      <c r="H174" s="245">
        <v>110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39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474</v>
      </c>
      <c r="AT174" s="253" t="s">
        <v>145</v>
      </c>
      <c r="AU174" s="253" t="s">
        <v>82</v>
      </c>
      <c r="AY174" s="14" t="s">
        <v>143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82</v>
      </c>
      <c r="BK174" s="254">
        <f>ROUND(I174*H174,2)</f>
        <v>0</v>
      </c>
      <c r="BL174" s="14" t="s">
        <v>474</v>
      </c>
      <c r="BM174" s="253" t="s">
        <v>487</v>
      </c>
    </row>
    <row r="175" s="2" customFormat="1" ht="21.75" customHeight="1">
      <c r="A175" s="35"/>
      <c r="B175" s="36"/>
      <c r="C175" s="241" t="s">
        <v>286</v>
      </c>
      <c r="D175" s="241" t="s">
        <v>145</v>
      </c>
      <c r="E175" s="242" t="s">
        <v>488</v>
      </c>
      <c r="F175" s="243" t="s">
        <v>489</v>
      </c>
      <c r="G175" s="244" t="s">
        <v>202</v>
      </c>
      <c r="H175" s="245">
        <v>1</v>
      </c>
      <c r="I175" s="246"/>
      <c r="J175" s="247">
        <f>ROUND(I175*H175,2)</f>
        <v>0</v>
      </c>
      <c r="K175" s="248"/>
      <c r="L175" s="41"/>
      <c r="M175" s="249" t="s">
        <v>1</v>
      </c>
      <c r="N175" s="250" t="s">
        <v>39</v>
      </c>
      <c r="O175" s="88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3" t="s">
        <v>474</v>
      </c>
      <c r="AT175" s="253" t="s">
        <v>145</v>
      </c>
      <c r="AU175" s="253" t="s">
        <v>82</v>
      </c>
      <c r="AY175" s="14" t="s">
        <v>143</v>
      </c>
      <c r="BE175" s="254">
        <f>IF(N175="základní",J175,0)</f>
        <v>0</v>
      </c>
      <c r="BF175" s="254">
        <f>IF(N175="snížená",J175,0)</f>
        <v>0</v>
      </c>
      <c r="BG175" s="254">
        <f>IF(N175="zákl. přenesená",J175,0)</f>
        <v>0</v>
      </c>
      <c r="BH175" s="254">
        <f>IF(N175="sníž. přenesená",J175,0)</f>
        <v>0</v>
      </c>
      <c r="BI175" s="254">
        <f>IF(N175="nulová",J175,0)</f>
        <v>0</v>
      </c>
      <c r="BJ175" s="14" t="s">
        <v>82</v>
      </c>
      <c r="BK175" s="254">
        <f>ROUND(I175*H175,2)</f>
        <v>0</v>
      </c>
      <c r="BL175" s="14" t="s">
        <v>474</v>
      </c>
      <c r="BM175" s="253" t="s">
        <v>490</v>
      </c>
    </row>
    <row r="176" s="2" customFormat="1" ht="16.5" customHeight="1">
      <c r="A176" s="35"/>
      <c r="B176" s="36"/>
      <c r="C176" s="241" t="s">
        <v>218</v>
      </c>
      <c r="D176" s="241" t="s">
        <v>145</v>
      </c>
      <c r="E176" s="242" t="s">
        <v>491</v>
      </c>
      <c r="F176" s="243" t="s">
        <v>492</v>
      </c>
      <c r="G176" s="244" t="s">
        <v>202</v>
      </c>
      <c r="H176" s="245">
        <v>1</v>
      </c>
      <c r="I176" s="246"/>
      <c r="J176" s="247">
        <f>ROUND(I176*H176,2)</f>
        <v>0</v>
      </c>
      <c r="K176" s="248"/>
      <c r="L176" s="41"/>
      <c r="M176" s="266" t="s">
        <v>1</v>
      </c>
      <c r="N176" s="267" t="s">
        <v>39</v>
      </c>
      <c r="O176" s="268"/>
      <c r="P176" s="269">
        <f>O176*H176</f>
        <v>0</v>
      </c>
      <c r="Q176" s="269">
        <v>0</v>
      </c>
      <c r="R176" s="269">
        <f>Q176*H176</f>
        <v>0</v>
      </c>
      <c r="S176" s="269">
        <v>0</v>
      </c>
      <c r="T176" s="27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474</v>
      </c>
      <c r="AT176" s="253" t="s">
        <v>145</v>
      </c>
      <c r="AU176" s="253" t="s">
        <v>82</v>
      </c>
      <c r="AY176" s="14" t="s">
        <v>143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474</v>
      </c>
      <c r="BM176" s="253" t="s">
        <v>493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189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DuH93qVjb+0ERkzuml59NtOpGZFlDjMUN9uZLsrVu00ClGmzmMzhuAtDz7tuYFdIhAsdnf58+Q0lks0m27NVlw==" hashValue="F0Htvhc+ri7f9rW6gF+1A5mG/wgFtXKNxu7axQjxdUpOnV8sBKelkHmSVfKuZQI7n3hpBzLNNhYxo9lm1PiFjA==" algorithmName="SHA-512" password="CC35"/>
  <autoFilter ref="C126:K1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111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4.75" customHeight="1">
      <c r="A9" s="35"/>
      <c r="B9" s="41"/>
      <c r="C9" s="35"/>
      <c r="D9" s="35"/>
      <c r="E9" s="152" t="s">
        <v>494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18</v>
      </c>
      <c r="E11" s="35"/>
      <c r="F11" s="138" t="s">
        <v>1</v>
      </c>
      <c r="G11" s="35"/>
      <c r="H11" s="35"/>
      <c r="I11" s="153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20</v>
      </c>
      <c r="E12" s="35"/>
      <c r="F12" s="138" t="s">
        <v>495</v>
      </c>
      <c r="G12" s="35"/>
      <c r="H12" s="35"/>
      <c r="I12" s="153" t="s">
        <v>22</v>
      </c>
      <c r="J12" s="154" t="str">
        <f>'Rekapitulace stavby'!AN8</f>
        <v>21. 4. 2020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24</v>
      </c>
      <c r="E14" s="35"/>
      <c r="F14" s="35"/>
      <c r="G14" s="35"/>
      <c r="H14" s="35"/>
      <c r="I14" s="153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53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28</v>
      </c>
      <c r="E17" s="35"/>
      <c r="F17" s="35"/>
      <c r="G17" s="35"/>
      <c r="H17" s="35"/>
      <c r="I17" s="15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30</v>
      </c>
      <c r="E20" s="35"/>
      <c r="F20" s="35"/>
      <c r="G20" s="35"/>
      <c r="H20" s="35"/>
      <c r="I20" s="153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53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32</v>
      </c>
      <c r="E23" s="35"/>
      <c r="F23" s="35"/>
      <c r="G23" s="35"/>
      <c r="H23" s="35"/>
      <c r="I23" s="153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53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33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151"/>
      <c r="J30" s="163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5" t="s">
        <v>35</v>
      </c>
      <c r="J32" s="164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38</v>
      </c>
      <c r="E33" s="149" t="s">
        <v>39</v>
      </c>
      <c r="F33" s="167">
        <f>ROUND((SUM(BE125:BE185)),  2)</f>
        <v>0</v>
      </c>
      <c r="G33" s="35"/>
      <c r="H33" s="35"/>
      <c r="I33" s="168">
        <v>0.20999999999999999</v>
      </c>
      <c r="J33" s="167">
        <f>ROUND(((SUM(BE125:BE185))*I33),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40</v>
      </c>
      <c r="F34" s="167">
        <f>ROUND((SUM(BF125:BF185)),  2)</f>
        <v>0</v>
      </c>
      <c r="G34" s="35"/>
      <c r="H34" s="35"/>
      <c r="I34" s="168">
        <v>0.14999999999999999</v>
      </c>
      <c r="J34" s="167">
        <f>ROUND(((SUM(BF125:BF185))*I34),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41</v>
      </c>
      <c r="F35" s="167">
        <f>ROUND((SUM(BG125:BG185)),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42</v>
      </c>
      <c r="F36" s="167">
        <f>ROUND((SUM(BH125:BH185)),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43</v>
      </c>
      <c r="F37" s="167">
        <f>ROUND((SUM(BI125:BI185)),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44</v>
      </c>
      <c r="E39" s="171"/>
      <c r="F39" s="171"/>
      <c r="G39" s="172" t="s">
        <v>45</v>
      </c>
      <c r="H39" s="173" t="s">
        <v>46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75" customHeight="1">
      <c r="A87" s="35"/>
      <c r="B87" s="36"/>
      <c r="C87" s="37"/>
      <c r="D87" s="37"/>
      <c r="E87" s="73" t="str">
        <f>E9</f>
        <v>Hodkovice nM stráž.d - Hodkovice nad Mohelkou - strážní domek č.168, č.p.399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Hodkovice nad Mohelkou</v>
      </c>
      <c r="G89" s="37"/>
      <c r="H89" s="37"/>
      <c r="I89" s="153" t="s">
        <v>22</v>
      </c>
      <c r="J89" s="76" t="str">
        <f>IF(J12="","",J12)</f>
        <v>21. 4. 2020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3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53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4" t="s">
        <v>115</v>
      </c>
      <c r="D94" s="195"/>
      <c r="E94" s="195"/>
      <c r="F94" s="195"/>
      <c r="G94" s="195"/>
      <c r="H94" s="195"/>
      <c r="I94" s="196"/>
      <c r="J94" s="197" t="s">
        <v>116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8" t="s">
        <v>117</v>
      </c>
      <c r="D96" s="37"/>
      <c r="E96" s="37"/>
      <c r="F96" s="37"/>
      <c r="G96" s="37"/>
      <c r="H96" s="37"/>
      <c r="I96" s="15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118</v>
      </c>
    </row>
    <row r="97" s="9" customFormat="1" ht="24.96" customHeight="1">
      <c r="A97" s="9"/>
      <c r="B97" s="199"/>
      <c r="C97" s="200"/>
      <c r="D97" s="201" t="s">
        <v>119</v>
      </c>
      <c r="E97" s="202"/>
      <c r="F97" s="202"/>
      <c r="G97" s="202"/>
      <c r="H97" s="202"/>
      <c r="I97" s="203"/>
      <c r="J97" s="204">
        <f>J126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30"/>
      <c r="D98" s="207" t="s">
        <v>120</v>
      </c>
      <c r="E98" s="208"/>
      <c r="F98" s="208"/>
      <c r="G98" s="208"/>
      <c r="H98" s="208"/>
      <c r="I98" s="209"/>
      <c r="J98" s="210">
        <f>J127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30"/>
      <c r="D99" s="207" t="s">
        <v>121</v>
      </c>
      <c r="E99" s="208"/>
      <c r="F99" s="208"/>
      <c r="G99" s="208"/>
      <c r="H99" s="208"/>
      <c r="I99" s="209"/>
      <c r="J99" s="210">
        <f>J139</f>
        <v>0</v>
      </c>
      <c r="K99" s="130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130"/>
      <c r="D100" s="207" t="s">
        <v>122</v>
      </c>
      <c r="E100" s="208"/>
      <c r="F100" s="208"/>
      <c r="G100" s="208"/>
      <c r="H100" s="208"/>
      <c r="I100" s="209"/>
      <c r="J100" s="210">
        <f>J159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123</v>
      </c>
      <c r="E101" s="202"/>
      <c r="F101" s="202"/>
      <c r="G101" s="202"/>
      <c r="H101" s="202"/>
      <c r="I101" s="203"/>
      <c r="J101" s="204">
        <f>J166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30"/>
      <c r="D102" s="207" t="s">
        <v>125</v>
      </c>
      <c r="E102" s="208"/>
      <c r="F102" s="208"/>
      <c r="G102" s="208"/>
      <c r="H102" s="208"/>
      <c r="I102" s="209"/>
      <c r="J102" s="210">
        <f>J167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353</v>
      </c>
      <c r="E103" s="208"/>
      <c r="F103" s="208"/>
      <c r="G103" s="208"/>
      <c r="H103" s="208"/>
      <c r="I103" s="209"/>
      <c r="J103" s="210">
        <f>J173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30"/>
      <c r="D104" s="207" t="s">
        <v>126</v>
      </c>
      <c r="E104" s="208"/>
      <c r="F104" s="208"/>
      <c r="G104" s="208"/>
      <c r="H104" s="208"/>
      <c r="I104" s="209"/>
      <c r="J104" s="210">
        <f>J175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9"/>
      <c r="C105" s="200"/>
      <c r="D105" s="201" t="s">
        <v>127</v>
      </c>
      <c r="E105" s="202"/>
      <c r="F105" s="202"/>
      <c r="G105" s="202"/>
      <c r="H105" s="202"/>
      <c r="I105" s="203"/>
      <c r="J105" s="204">
        <f>J177</f>
        <v>0</v>
      </c>
      <c r="K105" s="200"/>
      <c r="L105" s="2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128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93" t="str">
        <f>E7</f>
        <v>Demolice objektů - Bělá pod Bez.,Hodkovice,Hoškovice,Chrastava And.Hora,Loukov,Machnín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111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75" customHeight="1">
      <c r="A117" s="35"/>
      <c r="B117" s="36"/>
      <c r="C117" s="37"/>
      <c r="D117" s="37"/>
      <c r="E117" s="73" t="str">
        <f>E9</f>
        <v>Hodkovice nM stráž.d - Hodkovice nad Mohelkou - strážní domek č.168, č.p.399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Hodkovice nad Mohelkou</v>
      </c>
      <c r="G119" s="37"/>
      <c r="H119" s="37"/>
      <c r="I119" s="153" t="s">
        <v>22</v>
      </c>
      <c r="J119" s="76" t="str">
        <f>IF(J12="","",J12)</f>
        <v>21. 4. 2020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153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153" t="s">
        <v>32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12"/>
      <c r="B124" s="213"/>
      <c r="C124" s="214" t="s">
        <v>129</v>
      </c>
      <c r="D124" s="215" t="s">
        <v>59</v>
      </c>
      <c r="E124" s="215" t="s">
        <v>55</v>
      </c>
      <c r="F124" s="215" t="s">
        <v>56</v>
      </c>
      <c r="G124" s="215" t="s">
        <v>130</v>
      </c>
      <c r="H124" s="215" t="s">
        <v>131</v>
      </c>
      <c r="I124" s="216" t="s">
        <v>132</v>
      </c>
      <c r="J124" s="217" t="s">
        <v>116</v>
      </c>
      <c r="K124" s="218" t="s">
        <v>133</v>
      </c>
      <c r="L124" s="219"/>
      <c r="M124" s="97" t="s">
        <v>1</v>
      </c>
      <c r="N124" s="98" t="s">
        <v>38</v>
      </c>
      <c r="O124" s="98" t="s">
        <v>134</v>
      </c>
      <c r="P124" s="98" t="s">
        <v>135</v>
      </c>
      <c r="Q124" s="98" t="s">
        <v>136</v>
      </c>
      <c r="R124" s="98" t="s">
        <v>137</v>
      </c>
      <c r="S124" s="98" t="s">
        <v>138</v>
      </c>
      <c r="T124" s="99" t="s">
        <v>139</v>
      </c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</row>
    <row r="125" s="2" customFormat="1" ht="22.8" customHeight="1">
      <c r="A125" s="35"/>
      <c r="B125" s="36"/>
      <c r="C125" s="104" t="s">
        <v>140</v>
      </c>
      <c r="D125" s="37"/>
      <c r="E125" s="37"/>
      <c r="F125" s="37"/>
      <c r="G125" s="37"/>
      <c r="H125" s="37"/>
      <c r="I125" s="151"/>
      <c r="J125" s="220">
        <f>BK125</f>
        <v>0</v>
      </c>
      <c r="K125" s="37"/>
      <c r="L125" s="41"/>
      <c r="M125" s="100"/>
      <c r="N125" s="221"/>
      <c r="O125" s="101"/>
      <c r="P125" s="222">
        <f>P126+P166+P177</f>
        <v>0</v>
      </c>
      <c r="Q125" s="101"/>
      <c r="R125" s="222">
        <f>R126+R166+R177</f>
        <v>0</v>
      </c>
      <c r="S125" s="101"/>
      <c r="T125" s="223">
        <f>T126+T166+T177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118</v>
      </c>
      <c r="BK125" s="224">
        <f>BK126+BK166+BK177</f>
        <v>0</v>
      </c>
    </row>
    <row r="126" s="12" customFormat="1" ht="25.92" customHeight="1">
      <c r="A126" s="12"/>
      <c r="B126" s="225"/>
      <c r="C126" s="226"/>
      <c r="D126" s="227" t="s">
        <v>73</v>
      </c>
      <c r="E126" s="228" t="s">
        <v>141</v>
      </c>
      <c r="F126" s="228" t="s">
        <v>142</v>
      </c>
      <c r="G126" s="226"/>
      <c r="H126" s="226"/>
      <c r="I126" s="229"/>
      <c r="J126" s="230">
        <f>BK126</f>
        <v>0</v>
      </c>
      <c r="K126" s="226"/>
      <c r="L126" s="231"/>
      <c r="M126" s="232"/>
      <c r="N126" s="233"/>
      <c r="O126" s="233"/>
      <c r="P126" s="234">
        <f>P127+P139+P159</f>
        <v>0</v>
      </c>
      <c r="Q126" s="233"/>
      <c r="R126" s="234">
        <f>R127+R139+R159</f>
        <v>0</v>
      </c>
      <c r="S126" s="233"/>
      <c r="T126" s="235">
        <f>T127+T139+T159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6" t="s">
        <v>82</v>
      </c>
      <c r="AT126" s="237" t="s">
        <v>73</v>
      </c>
      <c r="AU126" s="237" t="s">
        <v>74</v>
      </c>
      <c r="AY126" s="236" t="s">
        <v>143</v>
      </c>
      <c r="BK126" s="238">
        <f>BK127+BK139+BK159</f>
        <v>0</v>
      </c>
    </row>
    <row r="127" s="12" customFormat="1" ht="22.8" customHeight="1">
      <c r="A127" s="12"/>
      <c r="B127" s="225"/>
      <c r="C127" s="226"/>
      <c r="D127" s="227" t="s">
        <v>73</v>
      </c>
      <c r="E127" s="239" t="s">
        <v>82</v>
      </c>
      <c r="F127" s="239" t="s">
        <v>144</v>
      </c>
      <c r="G127" s="226"/>
      <c r="H127" s="226"/>
      <c r="I127" s="229"/>
      <c r="J127" s="240">
        <f>BK127</f>
        <v>0</v>
      </c>
      <c r="K127" s="226"/>
      <c r="L127" s="231"/>
      <c r="M127" s="232"/>
      <c r="N127" s="233"/>
      <c r="O127" s="233"/>
      <c r="P127" s="234">
        <f>SUM(P128:P138)</f>
        <v>0</v>
      </c>
      <c r="Q127" s="233"/>
      <c r="R127" s="234">
        <f>SUM(R128:R138)</f>
        <v>0</v>
      </c>
      <c r="S127" s="233"/>
      <c r="T127" s="235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6" t="s">
        <v>82</v>
      </c>
      <c r="AT127" s="237" t="s">
        <v>73</v>
      </c>
      <c r="AU127" s="237" t="s">
        <v>82</v>
      </c>
      <c r="AY127" s="236" t="s">
        <v>143</v>
      </c>
      <c r="BK127" s="238">
        <f>SUM(BK128:BK138)</f>
        <v>0</v>
      </c>
    </row>
    <row r="128" s="2" customFormat="1" ht="16.5" customHeight="1">
      <c r="A128" s="35"/>
      <c r="B128" s="36"/>
      <c r="C128" s="241" t="s">
        <v>82</v>
      </c>
      <c r="D128" s="241" t="s">
        <v>145</v>
      </c>
      <c r="E128" s="242" t="s">
        <v>146</v>
      </c>
      <c r="F128" s="243" t="s">
        <v>147</v>
      </c>
      <c r="G128" s="244" t="s">
        <v>148</v>
      </c>
      <c r="H128" s="245">
        <v>180</v>
      </c>
      <c r="I128" s="246"/>
      <c r="J128" s="247">
        <f>ROUND(I128*H128,2)</f>
        <v>0</v>
      </c>
      <c r="K128" s="248"/>
      <c r="L128" s="41"/>
      <c r="M128" s="249" t="s">
        <v>1</v>
      </c>
      <c r="N128" s="250" t="s">
        <v>39</v>
      </c>
      <c r="O128" s="88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3" t="s">
        <v>149</v>
      </c>
      <c r="AT128" s="253" t="s">
        <v>145</v>
      </c>
      <c r="AU128" s="253" t="s">
        <v>84</v>
      </c>
      <c r="AY128" s="14" t="s">
        <v>143</v>
      </c>
      <c r="BE128" s="254">
        <f>IF(N128="základní",J128,0)</f>
        <v>0</v>
      </c>
      <c r="BF128" s="254">
        <f>IF(N128="snížená",J128,0)</f>
        <v>0</v>
      </c>
      <c r="BG128" s="254">
        <f>IF(N128="zákl. přenesená",J128,0)</f>
        <v>0</v>
      </c>
      <c r="BH128" s="254">
        <f>IF(N128="sníž. přenesená",J128,0)</f>
        <v>0</v>
      </c>
      <c r="BI128" s="254">
        <f>IF(N128="nulová",J128,0)</f>
        <v>0</v>
      </c>
      <c r="BJ128" s="14" t="s">
        <v>82</v>
      </c>
      <c r="BK128" s="254">
        <f>ROUND(I128*H128,2)</f>
        <v>0</v>
      </c>
      <c r="BL128" s="14" t="s">
        <v>149</v>
      </c>
      <c r="BM128" s="253" t="s">
        <v>84</v>
      </c>
    </row>
    <row r="129" s="2" customFormat="1" ht="21.75" customHeight="1">
      <c r="A129" s="35"/>
      <c r="B129" s="36"/>
      <c r="C129" s="241" t="s">
        <v>84</v>
      </c>
      <c r="D129" s="241" t="s">
        <v>145</v>
      </c>
      <c r="E129" s="242" t="s">
        <v>150</v>
      </c>
      <c r="F129" s="243" t="s">
        <v>151</v>
      </c>
      <c r="G129" s="244" t="s">
        <v>148</v>
      </c>
      <c r="H129" s="245">
        <v>36</v>
      </c>
      <c r="I129" s="246"/>
      <c r="J129" s="247">
        <f>ROUND(I129*H129,2)</f>
        <v>0</v>
      </c>
      <c r="K129" s="248"/>
      <c r="L129" s="41"/>
      <c r="M129" s="249" t="s">
        <v>1</v>
      </c>
      <c r="N129" s="250" t="s">
        <v>39</v>
      </c>
      <c r="O129" s="88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149</v>
      </c>
      <c r="AT129" s="253" t="s">
        <v>145</v>
      </c>
      <c r="AU129" s="253" t="s">
        <v>84</v>
      </c>
      <c r="AY129" s="14" t="s">
        <v>143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149</v>
      </c>
      <c r="BM129" s="253" t="s">
        <v>149</v>
      </c>
    </row>
    <row r="130" s="2" customFormat="1" ht="21.75" customHeight="1">
      <c r="A130" s="35"/>
      <c r="B130" s="36"/>
      <c r="C130" s="241" t="s">
        <v>152</v>
      </c>
      <c r="D130" s="241" t="s">
        <v>145</v>
      </c>
      <c r="E130" s="242" t="s">
        <v>496</v>
      </c>
      <c r="F130" s="243" t="s">
        <v>497</v>
      </c>
      <c r="G130" s="244" t="s">
        <v>148</v>
      </c>
      <c r="H130" s="245">
        <v>180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149</v>
      </c>
      <c r="AT130" s="253" t="s">
        <v>145</v>
      </c>
      <c r="AU130" s="253" t="s">
        <v>84</v>
      </c>
      <c r="AY130" s="14" t="s">
        <v>143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149</v>
      </c>
      <c r="BM130" s="253" t="s">
        <v>155</v>
      </c>
    </row>
    <row r="131" s="2" customFormat="1" ht="21.75" customHeight="1">
      <c r="A131" s="35"/>
      <c r="B131" s="36"/>
      <c r="C131" s="241" t="s">
        <v>149</v>
      </c>
      <c r="D131" s="241" t="s">
        <v>145</v>
      </c>
      <c r="E131" s="242" t="s">
        <v>156</v>
      </c>
      <c r="F131" s="243" t="s">
        <v>157</v>
      </c>
      <c r="G131" s="244" t="s">
        <v>158</v>
      </c>
      <c r="H131" s="245">
        <v>1.5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159</v>
      </c>
    </row>
    <row r="132" s="2" customFormat="1" ht="21.75" customHeight="1">
      <c r="A132" s="35"/>
      <c r="B132" s="36"/>
      <c r="C132" s="241" t="s">
        <v>160</v>
      </c>
      <c r="D132" s="241" t="s">
        <v>145</v>
      </c>
      <c r="E132" s="242" t="s">
        <v>498</v>
      </c>
      <c r="F132" s="243" t="s">
        <v>499</v>
      </c>
      <c r="G132" s="244" t="s">
        <v>163</v>
      </c>
      <c r="H132" s="245">
        <v>2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164</v>
      </c>
    </row>
    <row r="133" s="2" customFormat="1" ht="21.75" customHeight="1">
      <c r="A133" s="35"/>
      <c r="B133" s="36"/>
      <c r="C133" s="241" t="s">
        <v>155</v>
      </c>
      <c r="D133" s="241" t="s">
        <v>145</v>
      </c>
      <c r="E133" s="242" t="s">
        <v>318</v>
      </c>
      <c r="F133" s="243" t="s">
        <v>319</v>
      </c>
      <c r="G133" s="244" t="s">
        <v>158</v>
      </c>
      <c r="H133" s="245">
        <v>8.0820000000000007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149</v>
      </c>
      <c r="AT133" s="253" t="s">
        <v>145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167</v>
      </c>
    </row>
    <row r="134" s="2" customFormat="1" ht="16.5" customHeight="1">
      <c r="A134" s="35"/>
      <c r="B134" s="36"/>
      <c r="C134" s="255" t="s">
        <v>168</v>
      </c>
      <c r="D134" s="255" t="s">
        <v>176</v>
      </c>
      <c r="E134" s="256" t="s">
        <v>320</v>
      </c>
      <c r="F134" s="257" t="s">
        <v>321</v>
      </c>
      <c r="G134" s="258" t="s">
        <v>179</v>
      </c>
      <c r="H134" s="259">
        <v>14.548</v>
      </c>
      <c r="I134" s="260"/>
      <c r="J134" s="261">
        <f>ROUND(I134*H134,2)</f>
        <v>0</v>
      </c>
      <c r="K134" s="262"/>
      <c r="L134" s="263"/>
      <c r="M134" s="264" t="s">
        <v>1</v>
      </c>
      <c r="N134" s="265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159</v>
      </c>
      <c r="AT134" s="253" t="s">
        <v>176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171</v>
      </c>
    </row>
    <row r="135" s="2" customFormat="1" ht="21.75" customHeight="1">
      <c r="A135" s="35"/>
      <c r="B135" s="36"/>
      <c r="C135" s="241" t="s">
        <v>159</v>
      </c>
      <c r="D135" s="241" t="s">
        <v>145</v>
      </c>
      <c r="E135" s="242" t="s">
        <v>172</v>
      </c>
      <c r="F135" s="243" t="s">
        <v>173</v>
      </c>
      <c r="G135" s="244" t="s">
        <v>148</v>
      </c>
      <c r="H135" s="245">
        <v>130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149</v>
      </c>
      <c r="AT135" s="253" t="s">
        <v>145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174</v>
      </c>
    </row>
    <row r="136" s="2" customFormat="1" ht="16.5" customHeight="1">
      <c r="A136" s="35"/>
      <c r="B136" s="36"/>
      <c r="C136" s="255" t="s">
        <v>175</v>
      </c>
      <c r="D136" s="255" t="s">
        <v>176</v>
      </c>
      <c r="E136" s="256" t="s">
        <v>177</v>
      </c>
      <c r="F136" s="257" t="s">
        <v>178</v>
      </c>
      <c r="G136" s="258" t="s">
        <v>179</v>
      </c>
      <c r="H136" s="259">
        <v>70.200000000000003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159</v>
      </c>
      <c r="AT136" s="253" t="s">
        <v>176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180</v>
      </c>
    </row>
    <row r="137" s="2" customFormat="1" ht="21.75" customHeight="1">
      <c r="A137" s="35"/>
      <c r="B137" s="36"/>
      <c r="C137" s="241" t="s">
        <v>164</v>
      </c>
      <c r="D137" s="241" t="s">
        <v>145</v>
      </c>
      <c r="E137" s="242" t="s">
        <v>181</v>
      </c>
      <c r="F137" s="243" t="s">
        <v>182</v>
      </c>
      <c r="G137" s="244" t="s">
        <v>148</v>
      </c>
      <c r="H137" s="245">
        <v>130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149</v>
      </c>
      <c r="AT137" s="253" t="s">
        <v>145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183</v>
      </c>
    </row>
    <row r="138" s="2" customFormat="1" ht="16.5" customHeight="1">
      <c r="A138" s="35"/>
      <c r="B138" s="36"/>
      <c r="C138" s="255" t="s">
        <v>184</v>
      </c>
      <c r="D138" s="255" t="s">
        <v>176</v>
      </c>
      <c r="E138" s="256" t="s">
        <v>185</v>
      </c>
      <c r="F138" s="257" t="s">
        <v>186</v>
      </c>
      <c r="G138" s="258" t="s">
        <v>187</v>
      </c>
      <c r="H138" s="259">
        <v>3.714</v>
      </c>
      <c r="I138" s="260"/>
      <c r="J138" s="261">
        <f>ROUND(I138*H138,2)</f>
        <v>0</v>
      </c>
      <c r="K138" s="262"/>
      <c r="L138" s="263"/>
      <c r="M138" s="264" t="s">
        <v>1</v>
      </c>
      <c r="N138" s="265" t="s">
        <v>39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159</v>
      </c>
      <c r="AT138" s="253" t="s">
        <v>176</v>
      </c>
      <c r="AU138" s="253" t="s">
        <v>84</v>
      </c>
      <c r="AY138" s="14" t="s">
        <v>143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149</v>
      </c>
      <c r="BM138" s="253" t="s">
        <v>188</v>
      </c>
    </row>
    <row r="139" s="12" customFormat="1" ht="22.8" customHeight="1">
      <c r="A139" s="12"/>
      <c r="B139" s="225"/>
      <c r="C139" s="226"/>
      <c r="D139" s="227" t="s">
        <v>73</v>
      </c>
      <c r="E139" s="239" t="s">
        <v>175</v>
      </c>
      <c r="F139" s="239" t="s">
        <v>189</v>
      </c>
      <c r="G139" s="226"/>
      <c r="H139" s="226"/>
      <c r="I139" s="229"/>
      <c r="J139" s="240">
        <f>BK139</f>
        <v>0</v>
      </c>
      <c r="K139" s="226"/>
      <c r="L139" s="231"/>
      <c r="M139" s="232"/>
      <c r="N139" s="233"/>
      <c r="O139" s="233"/>
      <c r="P139" s="234">
        <f>SUM(P140:P158)</f>
        <v>0</v>
      </c>
      <c r="Q139" s="233"/>
      <c r="R139" s="234">
        <f>SUM(R140:R158)</f>
        <v>0</v>
      </c>
      <c r="S139" s="233"/>
      <c r="T139" s="235">
        <f>SUM(T140:T158)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6" t="s">
        <v>82</v>
      </c>
      <c r="AT139" s="237" t="s">
        <v>73</v>
      </c>
      <c r="AU139" s="237" t="s">
        <v>82</v>
      </c>
      <c r="AY139" s="236" t="s">
        <v>143</v>
      </c>
      <c r="BK139" s="238">
        <f>SUM(BK140:BK158)</f>
        <v>0</v>
      </c>
    </row>
    <row r="140" s="2" customFormat="1" ht="16.5" customHeight="1">
      <c r="A140" s="35"/>
      <c r="B140" s="36"/>
      <c r="C140" s="241" t="s">
        <v>167</v>
      </c>
      <c r="D140" s="241" t="s">
        <v>145</v>
      </c>
      <c r="E140" s="242" t="s">
        <v>190</v>
      </c>
      <c r="F140" s="243" t="s">
        <v>191</v>
      </c>
      <c r="G140" s="244" t="s">
        <v>158</v>
      </c>
      <c r="H140" s="245">
        <v>6.9720000000000004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149</v>
      </c>
      <c r="AT140" s="253" t="s">
        <v>145</v>
      </c>
      <c r="AU140" s="253" t="s">
        <v>84</v>
      </c>
      <c r="AY140" s="14" t="s">
        <v>143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149</v>
      </c>
      <c r="BM140" s="253" t="s">
        <v>192</v>
      </c>
    </row>
    <row r="141" s="2" customFormat="1" ht="21.75" customHeight="1">
      <c r="A141" s="35"/>
      <c r="B141" s="36"/>
      <c r="C141" s="241" t="s">
        <v>193</v>
      </c>
      <c r="D141" s="241" t="s">
        <v>145</v>
      </c>
      <c r="E141" s="242" t="s">
        <v>194</v>
      </c>
      <c r="F141" s="243" t="s">
        <v>195</v>
      </c>
      <c r="G141" s="244" t="s">
        <v>158</v>
      </c>
      <c r="H141" s="245">
        <v>0.20300000000000001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149</v>
      </c>
      <c r="AT141" s="253" t="s">
        <v>145</v>
      </c>
      <c r="AU141" s="253" t="s">
        <v>84</v>
      </c>
      <c r="AY141" s="14" t="s">
        <v>143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149</v>
      </c>
      <c r="BM141" s="253" t="s">
        <v>196</v>
      </c>
    </row>
    <row r="142" s="2" customFormat="1" ht="33" customHeight="1">
      <c r="A142" s="35"/>
      <c r="B142" s="36"/>
      <c r="C142" s="241" t="s">
        <v>171</v>
      </c>
      <c r="D142" s="241" t="s">
        <v>145</v>
      </c>
      <c r="E142" s="242" t="s">
        <v>197</v>
      </c>
      <c r="F142" s="243" t="s">
        <v>198</v>
      </c>
      <c r="G142" s="244" t="s">
        <v>158</v>
      </c>
      <c r="H142" s="245">
        <v>24.109999999999999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199</v>
      </c>
    </row>
    <row r="143" s="2" customFormat="1" ht="21.75" customHeight="1">
      <c r="A143" s="35"/>
      <c r="B143" s="36"/>
      <c r="C143" s="241" t="s">
        <v>8</v>
      </c>
      <c r="D143" s="241" t="s">
        <v>145</v>
      </c>
      <c r="E143" s="242" t="s">
        <v>500</v>
      </c>
      <c r="F143" s="243" t="s">
        <v>501</v>
      </c>
      <c r="G143" s="244" t="s">
        <v>281</v>
      </c>
      <c r="H143" s="245">
        <v>30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203</v>
      </c>
    </row>
    <row r="144" s="2" customFormat="1" ht="21.75" customHeight="1">
      <c r="A144" s="35"/>
      <c r="B144" s="36"/>
      <c r="C144" s="241" t="s">
        <v>174</v>
      </c>
      <c r="D144" s="241" t="s">
        <v>145</v>
      </c>
      <c r="E144" s="242" t="s">
        <v>411</v>
      </c>
      <c r="F144" s="243" t="s">
        <v>412</v>
      </c>
      <c r="G144" s="244" t="s">
        <v>163</v>
      </c>
      <c r="H144" s="245">
        <v>17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149</v>
      </c>
      <c r="AT144" s="253" t="s">
        <v>145</v>
      </c>
      <c r="AU144" s="253" t="s">
        <v>84</v>
      </c>
      <c r="AY144" s="14" t="s">
        <v>143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149</v>
      </c>
      <c r="BM144" s="253" t="s">
        <v>206</v>
      </c>
    </row>
    <row r="145" s="2" customFormat="1" ht="21.75" customHeight="1">
      <c r="A145" s="35"/>
      <c r="B145" s="36"/>
      <c r="C145" s="241" t="s">
        <v>207</v>
      </c>
      <c r="D145" s="241" t="s">
        <v>145</v>
      </c>
      <c r="E145" s="242" t="s">
        <v>356</v>
      </c>
      <c r="F145" s="243" t="s">
        <v>357</v>
      </c>
      <c r="G145" s="244" t="s">
        <v>281</v>
      </c>
      <c r="H145" s="245">
        <v>70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149</v>
      </c>
      <c r="AT145" s="253" t="s">
        <v>145</v>
      </c>
      <c r="AU145" s="253" t="s">
        <v>84</v>
      </c>
      <c r="AY145" s="14" t="s">
        <v>143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149</v>
      </c>
      <c r="BM145" s="253" t="s">
        <v>210</v>
      </c>
    </row>
    <row r="146" s="2" customFormat="1" ht="16.5" customHeight="1">
      <c r="A146" s="35"/>
      <c r="B146" s="36"/>
      <c r="C146" s="241" t="s">
        <v>180</v>
      </c>
      <c r="D146" s="241" t="s">
        <v>145</v>
      </c>
      <c r="E146" s="242" t="s">
        <v>502</v>
      </c>
      <c r="F146" s="243" t="s">
        <v>503</v>
      </c>
      <c r="G146" s="244" t="s">
        <v>281</v>
      </c>
      <c r="H146" s="245">
        <v>70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84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214</v>
      </c>
    </row>
    <row r="147" s="2" customFormat="1" ht="21.75" customHeight="1">
      <c r="A147" s="35"/>
      <c r="B147" s="36"/>
      <c r="C147" s="241" t="s">
        <v>215</v>
      </c>
      <c r="D147" s="241" t="s">
        <v>145</v>
      </c>
      <c r="E147" s="242" t="s">
        <v>360</v>
      </c>
      <c r="F147" s="243" t="s">
        <v>361</v>
      </c>
      <c r="G147" s="244" t="s">
        <v>158</v>
      </c>
      <c r="H147" s="245">
        <v>94.808000000000007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84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218</v>
      </c>
    </row>
    <row r="148" s="2" customFormat="1" ht="44.25" customHeight="1">
      <c r="A148" s="35"/>
      <c r="B148" s="36"/>
      <c r="C148" s="241" t="s">
        <v>183</v>
      </c>
      <c r="D148" s="241" t="s">
        <v>145</v>
      </c>
      <c r="E148" s="242" t="s">
        <v>504</v>
      </c>
      <c r="F148" s="243" t="s">
        <v>505</v>
      </c>
      <c r="G148" s="244" t="s">
        <v>148</v>
      </c>
      <c r="H148" s="245">
        <v>63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149</v>
      </c>
      <c r="AT148" s="253" t="s">
        <v>145</v>
      </c>
      <c r="AU148" s="253" t="s">
        <v>84</v>
      </c>
      <c r="AY148" s="14" t="s">
        <v>143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149</v>
      </c>
      <c r="BM148" s="253" t="s">
        <v>221</v>
      </c>
    </row>
    <row r="149" s="2" customFormat="1" ht="21.75" customHeight="1">
      <c r="A149" s="35"/>
      <c r="B149" s="36"/>
      <c r="C149" s="241" t="s">
        <v>7</v>
      </c>
      <c r="D149" s="241" t="s">
        <v>145</v>
      </c>
      <c r="E149" s="242" t="s">
        <v>506</v>
      </c>
      <c r="F149" s="243" t="s">
        <v>507</v>
      </c>
      <c r="G149" s="244" t="s">
        <v>148</v>
      </c>
      <c r="H149" s="245">
        <v>46.799999999999997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84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224</v>
      </c>
    </row>
    <row r="150" s="2" customFormat="1" ht="21.75" customHeight="1">
      <c r="A150" s="35"/>
      <c r="B150" s="36"/>
      <c r="C150" s="241" t="s">
        <v>188</v>
      </c>
      <c r="D150" s="241" t="s">
        <v>145</v>
      </c>
      <c r="E150" s="242" t="s">
        <v>508</v>
      </c>
      <c r="F150" s="243" t="s">
        <v>509</v>
      </c>
      <c r="G150" s="244" t="s">
        <v>148</v>
      </c>
      <c r="H150" s="245">
        <v>46.799999999999997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149</v>
      </c>
      <c r="AT150" s="253" t="s">
        <v>145</v>
      </c>
      <c r="AU150" s="253" t="s">
        <v>84</v>
      </c>
      <c r="AY150" s="14" t="s">
        <v>143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149</v>
      </c>
      <c r="BM150" s="253" t="s">
        <v>227</v>
      </c>
    </row>
    <row r="151" s="2" customFormat="1" ht="21.75" customHeight="1">
      <c r="A151" s="35"/>
      <c r="B151" s="36"/>
      <c r="C151" s="241" t="s">
        <v>230</v>
      </c>
      <c r="D151" s="241" t="s">
        <v>145</v>
      </c>
      <c r="E151" s="242" t="s">
        <v>510</v>
      </c>
      <c r="F151" s="243" t="s">
        <v>511</v>
      </c>
      <c r="G151" s="244" t="s">
        <v>148</v>
      </c>
      <c r="H151" s="245">
        <v>46.799999999999997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149</v>
      </c>
      <c r="AT151" s="253" t="s">
        <v>145</v>
      </c>
      <c r="AU151" s="253" t="s">
        <v>84</v>
      </c>
      <c r="AY151" s="14" t="s">
        <v>143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149</v>
      </c>
      <c r="BM151" s="253" t="s">
        <v>233</v>
      </c>
    </row>
    <row r="152" s="2" customFormat="1" ht="21.75" customHeight="1">
      <c r="A152" s="35"/>
      <c r="B152" s="36"/>
      <c r="C152" s="241" t="s">
        <v>192</v>
      </c>
      <c r="D152" s="241" t="s">
        <v>145</v>
      </c>
      <c r="E152" s="242" t="s">
        <v>512</v>
      </c>
      <c r="F152" s="243" t="s">
        <v>513</v>
      </c>
      <c r="G152" s="244" t="s">
        <v>158</v>
      </c>
      <c r="H152" s="245">
        <v>221.50800000000001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149</v>
      </c>
      <c r="AT152" s="253" t="s">
        <v>145</v>
      </c>
      <c r="AU152" s="253" t="s">
        <v>84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149</v>
      </c>
      <c r="BM152" s="253" t="s">
        <v>236</v>
      </c>
    </row>
    <row r="153" s="2" customFormat="1" ht="33" customHeight="1">
      <c r="A153" s="35"/>
      <c r="B153" s="36"/>
      <c r="C153" s="241" t="s">
        <v>237</v>
      </c>
      <c r="D153" s="241" t="s">
        <v>145</v>
      </c>
      <c r="E153" s="242" t="s">
        <v>514</v>
      </c>
      <c r="F153" s="243" t="s">
        <v>515</v>
      </c>
      <c r="G153" s="244" t="s">
        <v>213</v>
      </c>
      <c r="H153" s="245">
        <v>20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149</v>
      </c>
      <c r="AT153" s="253" t="s">
        <v>145</v>
      </c>
      <c r="AU153" s="253" t="s">
        <v>84</v>
      </c>
      <c r="AY153" s="14" t="s">
        <v>143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149</v>
      </c>
      <c r="BM153" s="253" t="s">
        <v>240</v>
      </c>
    </row>
    <row r="154" s="2" customFormat="1" ht="21.75" customHeight="1">
      <c r="A154" s="35"/>
      <c r="B154" s="36"/>
      <c r="C154" s="241" t="s">
        <v>196</v>
      </c>
      <c r="D154" s="241" t="s">
        <v>145</v>
      </c>
      <c r="E154" s="242" t="s">
        <v>516</v>
      </c>
      <c r="F154" s="243" t="s">
        <v>517</v>
      </c>
      <c r="G154" s="244" t="s">
        <v>163</v>
      </c>
      <c r="H154" s="245">
        <v>1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149</v>
      </c>
      <c r="AT154" s="253" t="s">
        <v>145</v>
      </c>
      <c r="AU154" s="253" t="s">
        <v>84</v>
      </c>
      <c r="AY154" s="14" t="s">
        <v>143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149</v>
      </c>
      <c r="BM154" s="253" t="s">
        <v>243</v>
      </c>
    </row>
    <row r="155" s="2" customFormat="1" ht="21.75" customHeight="1">
      <c r="A155" s="35"/>
      <c r="B155" s="36"/>
      <c r="C155" s="241" t="s">
        <v>244</v>
      </c>
      <c r="D155" s="241" t="s">
        <v>145</v>
      </c>
      <c r="E155" s="242" t="s">
        <v>518</v>
      </c>
      <c r="F155" s="243" t="s">
        <v>519</v>
      </c>
      <c r="G155" s="244" t="s">
        <v>158</v>
      </c>
      <c r="H155" s="245">
        <v>1.2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149</v>
      </c>
      <c r="AT155" s="253" t="s">
        <v>145</v>
      </c>
      <c r="AU155" s="253" t="s">
        <v>84</v>
      </c>
      <c r="AY155" s="14" t="s">
        <v>143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149</v>
      </c>
      <c r="BM155" s="253" t="s">
        <v>247</v>
      </c>
    </row>
    <row r="156" s="2" customFormat="1" ht="44.25" customHeight="1">
      <c r="A156" s="35"/>
      <c r="B156" s="36"/>
      <c r="C156" s="241" t="s">
        <v>199</v>
      </c>
      <c r="D156" s="241" t="s">
        <v>145</v>
      </c>
      <c r="E156" s="242" t="s">
        <v>366</v>
      </c>
      <c r="F156" s="243" t="s">
        <v>367</v>
      </c>
      <c r="G156" s="244" t="s">
        <v>213</v>
      </c>
      <c r="H156" s="245">
        <v>20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149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149</v>
      </c>
      <c r="BM156" s="253" t="s">
        <v>250</v>
      </c>
    </row>
    <row r="157" s="2" customFormat="1" ht="21.75" customHeight="1">
      <c r="A157" s="35"/>
      <c r="B157" s="36"/>
      <c r="C157" s="241" t="s">
        <v>251</v>
      </c>
      <c r="D157" s="241" t="s">
        <v>145</v>
      </c>
      <c r="E157" s="242" t="s">
        <v>216</v>
      </c>
      <c r="F157" s="243" t="s">
        <v>520</v>
      </c>
      <c r="G157" s="244" t="s">
        <v>202</v>
      </c>
      <c r="H157" s="245">
        <v>1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149</v>
      </c>
      <c r="AT157" s="253" t="s">
        <v>145</v>
      </c>
      <c r="AU157" s="253" t="s">
        <v>84</v>
      </c>
      <c r="AY157" s="14" t="s">
        <v>143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149</v>
      </c>
      <c r="BM157" s="253" t="s">
        <v>254</v>
      </c>
    </row>
    <row r="158" s="2" customFormat="1" ht="16.5" customHeight="1">
      <c r="A158" s="35"/>
      <c r="B158" s="36"/>
      <c r="C158" s="241" t="s">
        <v>203</v>
      </c>
      <c r="D158" s="241" t="s">
        <v>145</v>
      </c>
      <c r="E158" s="242" t="s">
        <v>219</v>
      </c>
      <c r="F158" s="243" t="s">
        <v>326</v>
      </c>
      <c r="G158" s="244" t="s">
        <v>158</v>
      </c>
      <c r="H158" s="245">
        <v>3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149</v>
      </c>
      <c r="AT158" s="253" t="s">
        <v>145</v>
      </c>
      <c r="AU158" s="253" t="s">
        <v>84</v>
      </c>
      <c r="AY158" s="14" t="s">
        <v>143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149</v>
      </c>
      <c r="BM158" s="253" t="s">
        <v>257</v>
      </c>
    </row>
    <row r="159" s="12" customFormat="1" ht="22.8" customHeight="1">
      <c r="A159" s="12"/>
      <c r="B159" s="225"/>
      <c r="C159" s="226"/>
      <c r="D159" s="227" t="s">
        <v>73</v>
      </c>
      <c r="E159" s="239" t="s">
        <v>228</v>
      </c>
      <c r="F159" s="239" t="s">
        <v>229</v>
      </c>
      <c r="G159" s="226"/>
      <c r="H159" s="226"/>
      <c r="I159" s="229"/>
      <c r="J159" s="240">
        <f>BK159</f>
        <v>0</v>
      </c>
      <c r="K159" s="226"/>
      <c r="L159" s="231"/>
      <c r="M159" s="232"/>
      <c r="N159" s="233"/>
      <c r="O159" s="233"/>
      <c r="P159" s="234">
        <f>SUM(P160:P165)</f>
        <v>0</v>
      </c>
      <c r="Q159" s="233"/>
      <c r="R159" s="234">
        <f>SUM(R160:R165)</f>
        <v>0</v>
      </c>
      <c r="S159" s="233"/>
      <c r="T159" s="235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6" t="s">
        <v>82</v>
      </c>
      <c r="AT159" s="237" t="s">
        <v>73</v>
      </c>
      <c r="AU159" s="237" t="s">
        <v>82</v>
      </c>
      <c r="AY159" s="236" t="s">
        <v>143</v>
      </c>
      <c r="BK159" s="238">
        <f>SUM(BK160:BK165)</f>
        <v>0</v>
      </c>
    </row>
    <row r="160" s="2" customFormat="1" ht="21.75" customHeight="1">
      <c r="A160" s="35"/>
      <c r="B160" s="36"/>
      <c r="C160" s="241" t="s">
        <v>258</v>
      </c>
      <c r="D160" s="241" t="s">
        <v>145</v>
      </c>
      <c r="E160" s="242" t="s">
        <v>231</v>
      </c>
      <c r="F160" s="243" t="s">
        <v>232</v>
      </c>
      <c r="G160" s="244" t="s">
        <v>179</v>
      </c>
      <c r="H160" s="245">
        <v>206.72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149</v>
      </c>
      <c r="AT160" s="253" t="s">
        <v>145</v>
      </c>
      <c r="AU160" s="253" t="s">
        <v>84</v>
      </c>
      <c r="AY160" s="14" t="s">
        <v>143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149</v>
      </c>
      <c r="BM160" s="253" t="s">
        <v>261</v>
      </c>
    </row>
    <row r="161" s="2" customFormat="1" ht="16.5" customHeight="1">
      <c r="A161" s="35"/>
      <c r="B161" s="36"/>
      <c r="C161" s="241" t="s">
        <v>206</v>
      </c>
      <c r="D161" s="241" t="s">
        <v>145</v>
      </c>
      <c r="E161" s="242" t="s">
        <v>521</v>
      </c>
      <c r="F161" s="243" t="s">
        <v>235</v>
      </c>
      <c r="G161" s="244" t="s">
        <v>179</v>
      </c>
      <c r="H161" s="245">
        <v>206.72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149</v>
      </c>
      <c r="AT161" s="253" t="s">
        <v>145</v>
      </c>
      <c r="AU161" s="253" t="s">
        <v>84</v>
      </c>
      <c r="AY161" s="14" t="s">
        <v>143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149</v>
      </c>
      <c r="BM161" s="253" t="s">
        <v>264</v>
      </c>
    </row>
    <row r="162" s="2" customFormat="1" ht="33" customHeight="1">
      <c r="A162" s="35"/>
      <c r="B162" s="36"/>
      <c r="C162" s="241" t="s">
        <v>269</v>
      </c>
      <c r="D162" s="241" t="s">
        <v>145</v>
      </c>
      <c r="E162" s="242" t="s">
        <v>248</v>
      </c>
      <c r="F162" s="243" t="s">
        <v>249</v>
      </c>
      <c r="G162" s="244" t="s">
        <v>179</v>
      </c>
      <c r="H162" s="245">
        <v>162.90799999999999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149</v>
      </c>
      <c r="AT162" s="253" t="s">
        <v>145</v>
      </c>
      <c r="AU162" s="253" t="s">
        <v>84</v>
      </c>
      <c r="AY162" s="14" t="s">
        <v>143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149</v>
      </c>
      <c r="BM162" s="253" t="s">
        <v>272</v>
      </c>
    </row>
    <row r="163" s="2" customFormat="1" ht="21.75" customHeight="1">
      <c r="A163" s="35"/>
      <c r="B163" s="36"/>
      <c r="C163" s="241" t="s">
        <v>210</v>
      </c>
      <c r="D163" s="241" t="s">
        <v>145</v>
      </c>
      <c r="E163" s="242" t="s">
        <v>255</v>
      </c>
      <c r="F163" s="243" t="s">
        <v>256</v>
      </c>
      <c r="G163" s="244" t="s">
        <v>179</v>
      </c>
      <c r="H163" s="245">
        <v>14</v>
      </c>
      <c r="I163" s="246"/>
      <c r="J163" s="247">
        <f>ROUND(I163*H163,2)</f>
        <v>0</v>
      </c>
      <c r="K163" s="248"/>
      <c r="L163" s="41"/>
      <c r="M163" s="249" t="s">
        <v>1</v>
      </c>
      <c r="N163" s="250" t="s">
        <v>39</v>
      </c>
      <c r="O163" s="88"/>
      <c r="P163" s="251">
        <f>O163*H163</f>
        <v>0</v>
      </c>
      <c r="Q163" s="251">
        <v>0</v>
      </c>
      <c r="R163" s="251">
        <f>Q163*H163</f>
        <v>0</v>
      </c>
      <c r="S163" s="251">
        <v>0</v>
      </c>
      <c r="T163" s="25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3" t="s">
        <v>149</v>
      </c>
      <c r="AT163" s="253" t="s">
        <v>145</v>
      </c>
      <c r="AU163" s="253" t="s">
        <v>84</v>
      </c>
      <c r="AY163" s="14" t="s">
        <v>143</v>
      </c>
      <c r="BE163" s="254">
        <f>IF(N163="základní",J163,0)</f>
        <v>0</v>
      </c>
      <c r="BF163" s="254">
        <f>IF(N163="snížená",J163,0)</f>
        <v>0</v>
      </c>
      <c r="BG163" s="254">
        <f>IF(N163="zákl. přenesená",J163,0)</f>
        <v>0</v>
      </c>
      <c r="BH163" s="254">
        <f>IF(N163="sníž. přenesená",J163,0)</f>
        <v>0</v>
      </c>
      <c r="BI163" s="254">
        <f>IF(N163="nulová",J163,0)</f>
        <v>0</v>
      </c>
      <c r="BJ163" s="14" t="s">
        <v>82</v>
      </c>
      <c r="BK163" s="254">
        <f>ROUND(I163*H163,2)</f>
        <v>0</v>
      </c>
      <c r="BL163" s="14" t="s">
        <v>149</v>
      </c>
      <c r="BM163" s="253" t="s">
        <v>275</v>
      </c>
    </row>
    <row r="164" s="2" customFormat="1" ht="21.75" customHeight="1">
      <c r="A164" s="35"/>
      <c r="B164" s="36"/>
      <c r="C164" s="241" t="s">
        <v>278</v>
      </c>
      <c r="D164" s="241" t="s">
        <v>145</v>
      </c>
      <c r="E164" s="242" t="s">
        <v>368</v>
      </c>
      <c r="F164" s="243" t="s">
        <v>369</v>
      </c>
      <c r="G164" s="244" t="s">
        <v>179</v>
      </c>
      <c r="H164" s="245">
        <v>28.748000000000001</v>
      </c>
      <c r="I164" s="246"/>
      <c r="J164" s="247">
        <f>ROUND(I164*H164,2)</f>
        <v>0</v>
      </c>
      <c r="K164" s="248"/>
      <c r="L164" s="41"/>
      <c r="M164" s="249" t="s">
        <v>1</v>
      </c>
      <c r="N164" s="250" t="s">
        <v>39</v>
      </c>
      <c r="O164" s="88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3" t="s">
        <v>149</v>
      </c>
      <c r="AT164" s="253" t="s">
        <v>145</v>
      </c>
      <c r="AU164" s="253" t="s">
        <v>84</v>
      </c>
      <c r="AY164" s="14" t="s">
        <v>143</v>
      </c>
      <c r="BE164" s="254">
        <f>IF(N164="základní",J164,0)</f>
        <v>0</v>
      </c>
      <c r="BF164" s="254">
        <f>IF(N164="snížená",J164,0)</f>
        <v>0</v>
      </c>
      <c r="BG164" s="254">
        <f>IF(N164="zákl. přenesená",J164,0)</f>
        <v>0</v>
      </c>
      <c r="BH164" s="254">
        <f>IF(N164="sníž. přenesená",J164,0)</f>
        <v>0</v>
      </c>
      <c r="BI164" s="254">
        <f>IF(N164="nulová",J164,0)</f>
        <v>0</v>
      </c>
      <c r="BJ164" s="14" t="s">
        <v>82</v>
      </c>
      <c r="BK164" s="254">
        <f>ROUND(I164*H164,2)</f>
        <v>0</v>
      </c>
      <c r="BL164" s="14" t="s">
        <v>149</v>
      </c>
      <c r="BM164" s="253" t="s">
        <v>282</v>
      </c>
    </row>
    <row r="165" s="2" customFormat="1" ht="16.5" customHeight="1">
      <c r="A165" s="35"/>
      <c r="B165" s="36"/>
      <c r="C165" s="241" t="s">
        <v>214</v>
      </c>
      <c r="D165" s="241" t="s">
        <v>145</v>
      </c>
      <c r="E165" s="242" t="s">
        <v>259</v>
      </c>
      <c r="F165" s="243" t="s">
        <v>260</v>
      </c>
      <c r="G165" s="244" t="s">
        <v>179</v>
      </c>
      <c r="H165" s="245">
        <v>1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149</v>
      </c>
      <c r="AT165" s="253" t="s">
        <v>145</v>
      </c>
      <c r="AU165" s="253" t="s">
        <v>84</v>
      </c>
      <c r="AY165" s="14" t="s">
        <v>143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149</v>
      </c>
      <c r="BM165" s="253" t="s">
        <v>285</v>
      </c>
    </row>
    <row r="166" s="12" customFormat="1" ht="25.92" customHeight="1">
      <c r="A166" s="12"/>
      <c r="B166" s="225"/>
      <c r="C166" s="226"/>
      <c r="D166" s="227" t="s">
        <v>73</v>
      </c>
      <c r="E166" s="228" t="s">
        <v>265</v>
      </c>
      <c r="F166" s="228" t="s">
        <v>266</v>
      </c>
      <c r="G166" s="226"/>
      <c r="H166" s="226"/>
      <c r="I166" s="229"/>
      <c r="J166" s="230">
        <f>BK166</f>
        <v>0</v>
      </c>
      <c r="K166" s="226"/>
      <c r="L166" s="231"/>
      <c r="M166" s="232"/>
      <c r="N166" s="233"/>
      <c r="O166" s="233"/>
      <c r="P166" s="234">
        <f>P167+P173+P175</f>
        <v>0</v>
      </c>
      <c r="Q166" s="233"/>
      <c r="R166" s="234">
        <f>R167+R173+R175</f>
        <v>0</v>
      </c>
      <c r="S166" s="233"/>
      <c r="T166" s="235">
        <f>T167+T173+T175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84</v>
      </c>
      <c r="AT166" s="237" t="s">
        <v>73</v>
      </c>
      <c r="AU166" s="237" t="s">
        <v>74</v>
      </c>
      <c r="AY166" s="236" t="s">
        <v>143</v>
      </c>
      <c r="BK166" s="238">
        <f>BK167+BK173+BK175</f>
        <v>0</v>
      </c>
    </row>
    <row r="167" s="12" customFormat="1" ht="22.8" customHeight="1">
      <c r="A167" s="12"/>
      <c r="B167" s="225"/>
      <c r="C167" s="226"/>
      <c r="D167" s="227" t="s">
        <v>73</v>
      </c>
      <c r="E167" s="239" t="s">
        <v>276</v>
      </c>
      <c r="F167" s="239" t="s">
        <v>277</v>
      </c>
      <c r="G167" s="226"/>
      <c r="H167" s="226"/>
      <c r="I167" s="229"/>
      <c r="J167" s="240">
        <f>BK167</f>
        <v>0</v>
      </c>
      <c r="K167" s="226"/>
      <c r="L167" s="231"/>
      <c r="M167" s="232"/>
      <c r="N167" s="233"/>
      <c r="O167" s="233"/>
      <c r="P167" s="234">
        <f>SUM(P168:P172)</f>
        <v>0</v>
      </c>
      <c r="Q167" s="233"/>
      <c r="R167" s="234">
        <f>SUM(R168:R172)</f>
        <v>0</v>
      </c>
      <c r="S167" s="233"/>
      <c r="T167" s="235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6" t="s">
        <v>84</v>
      </c>
      <c r="AT167" s="237" t="s">
        <v>73</v>
      </c>
      <c r="AU167" s="237" t="s">
        <v>82</v>
      </c>
      <c r="AY167" s="236" t="s">
        <v>143</v>
      </c>
      <c r="BK167" s="238">
        <f>SUM(BK168:BK172)</f>
        <v>0</v>
      </c>
    </row>
    <row r="168" s="2" customFormat="1" ht="21.75" customHeight="1">
      <c r="A168" s="35"/>
      <c r="B168" s="36"/>
      <c r="C168" s="241" t="s">
        <v>286</v>
      </c>
      <c r="D168" s="241" t="s">
        <v>145</v>
      </c>
      <c r="E168" s="242" t="s">
        <v>522</v>
      </c>
      <c r="F168" s="243" t="s">
        <v>523</v>
      </c>
      <c r="G168" s="244" t="s">
        <v>148</v>
      </c>
      <c r="H168" s="245">
        <v>10.638</v>
      </c>
      <c r="I168" s="246"/>
      <c r="J168" s="247">
        <f>ROUND(I168*H168,2)</f>
        <v>0</v>
      </c>
      <c r="K168" s="248"/>
      <c r="L168" s="41"/>
      <c r="M168" s="249" t="s">
        <v>1</v>
      </c>
      <c r="N168" s="250" t="s">
        <v>39</v>
      </c>
      <c r="O168" s="88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3" t="s">
        <v>174</v>
      </c>
      <c r="AT168" s="253" t="s">
        <v>145</v>
      </c>
      <c r="AU168" s="253" t="s">
        <v>84</v>
      </c>
      <c r="AY168" s="14" t="s">
        <v>143</v>
      </c>
      <c r="BE168" s="254">
        <f>IF(N168="základní",J168,0)</f>
        <v>0</v>
      </c>
      <c r="BF168" s="254">
        <f>IF(N168="snížená",J168,0)</f>
        <v>0</v>
      </c>
      <c r="BG168" s="254">
        <f>IF(N168="zákl. přenesená",J168,0)</f>
        <v>0</v>
      </c>
      <c r="BH168" s="254">
        <f>IF(N168="sníž. přenesená",J168,0)</f>
        <v>0</v>
      </c>
      <c r="BI168" s="254">
        <f>IF(N168="nulová",J168,0)</f>
        <v>0</v>
      </c>
      <c r="BJ168" s="14" t="s">
        <v>82</v>
      </c>
      <c r="BK168" s="254">
        <f>ROUND(I168*H168,2)</f>
        <v>0</v>
      </c>
      <c r="BL168" s="14" t="s">
        <v>174</v>
      </c>
      <c r="BM168" s="253" t="s">
        <v>289</v>
      </c>
    </row>
    <row r="169" s="2" customFormat="1" ht="16.5" customHeight="1">
      <c r="A169" s="35"/>
      <c r="B169" s="36"/>
      <c r="C169" s="241" t="s">
        <v>218</v>
      </c>
      <c r="D169" s="241" t="s">
        <v>145</v>
      </c>
      <c r="E169" s="242" t="s">
        <v>330</v>
      </c>
      <c r="F169" s="243" t="s">
        <v>331</v>
      </c>
      <c r="G169" s="244" t="s">
        <v>281</v>
      </c>
      <c r="H169" s="245">
        <v>20</v>
      </c>
      <c r="I169" s="246"/>
      <c r="J169" s="247">
        <f>ROUND(I169*H169,2)</f>
        <v>0</v>
      </c>
      <c r="K169" s="248"/>
      <c r="L169" s="41"/>
      <c r="M169" s="249" t="s">
        <v>1</v>
      </c>
      <c r="N169" s="250" t="s">
        <v>39</v>
      </c>
      <c r="O169" s="88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174</v>
      </c>
      <c r="AT169" s="253" t="s">
        <v>145</v>
      </c>
      <c r="AU169" s="253" t="s">
        <v>84</v>
      </c>
      <c r="AY169" s="14" t="s">
        <v>143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174</v>
      </c>
      <c r="BM169" s="253" t="s">
        <v>292</v>
      </c>
    </row>
    <row r="170" s="2" customFormat="1" ht="16.5" customHeight="1">
      <c r="A170" s="35"/>
      <c r="B170" s="36"/>
      <c r="C170" s="241" t="s">
        <v>293</v>
      </c>
      <c r="D170" s="241" t="s">
        <v>145</v>
      </c>
      <c r="E170" s="242" t="s">
        <v>279</v>
      </c>
      <c r="F170" s="243" t="s">
        <v>280</v>
      </c>
      <c r="G170" s="244" t="s">
        <v>281</v>
      </c>
      <c r="H170" s="245">
        <v>30.5</v>
      </c>
      <c r="I170" s="246"/>
      <c r="J170" s="247">
        <f>ROUND(I170*H170,2)</f>
        <v>0</v>
      </c>
      <c r="K170" s="248"/>
      <c r="L170" s="41"/>
      <c r="M170" s="249" t="s">
        <v>1</v>
      </c>
      <c r="N170" s="250" t="s">
        <v>39</v>
      </c>
      <c r="O170" s="88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3" t="s">
        <v>174</v>
      </c>
      <c r="AT170" s="253" t="s">
        <v>145</v>
      </c>
      <c r="AU170" s="253" t="s">
        <v>84</v>
      </c>
      <c r="AY170" s="14" t="s">
        <v>143</v>
      </c>
      <c r="BE170" s="254">
        <f>IF(N170="základní",J170,0)</f>
        <v>0</v>
      </c>
      <c r="BF170" s="254">
        <f>IF(N170="snížená",J170,0)</f>
        <v>0</v>
      </c>
      <c r="BG170" s="254">
        <f>IF(N170="zákl. přenesená",J170,0)</f>
        <v>0</v>
      </c>
      <c r="BH170" s="254">
        <f>IF(N170="sníž. přenesená",J170,0)</f>
        <v>0</v>
      </c>
      <c r="BI170" s="254">
        <f>IF(N170="nulová",J170,0)</f>
        <v>0</v>
      </c>
      <c r="BJ170" s="14" t="s">
        <v>82</v>
      </c>
      <c r="BK170" s="254">
        <f>ROUND(I170*H170,2)</f>
        <v>0</v>
      </c>
      <c r="BL170" s="14" t="s">
        <v>174</v>
      </c>
      <c r="BM170" s="253" t="s">
        <v>296</v>
      </c>
    </row>
    <row r="171" s="2" customFormat="1" ht="16.5" customHeight="1">
      <c r="A171" s="35"/>
      <c r="B171" s="36"/>
      <c r="C171" s="241" t="s">
        <v>221</v>
      </c>
      <c r="D171" s="241" t="s">
        <v>145</v>
      </c>
      <c r="E171" s="242" t="s">
        <v>290</v>
      </c>
      <c r="F171" s="243" t="s">
        <v>291</v>
      </c>
      <c r="G171" s="244" t="s">
        <v>281</v>
      </c>
      <c r="H171" s="245">
        <v>30.5</v>
      </c>
      <c r="I171" s="246"/>
      <c r="J171" s="247">
        <f>ROUND(I171*H171,2)</f>
        <v>0</v>
      </c>
      <c r="K171" s="248"/>
      <c r="L171" s="41"/>
      <c r="M171" s="249" t="s">
        <v>1</v>
      </c>
      <c r="N171" s="250" t="s">
        <v>39</v>
      </c>
      <c r="O171" s="88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3" t="s">
        <v>174</v>
      </c>
      <c r="AT171" s="253" t="s">
        <v>145</v>
      </c>
      <c r="AU171" s="253" t="s">
        <v>84</v>
      </c>
      <c r="AY171" s="14" t="s">
        <v>143</v>
      </c>
      <c r="BE171" s="254">
        <f>IF(N171="základní",J171,0)</f>
        <v>0</v>
      </c>
      <c r="BF171" s="254">
        <f>IF(N171="snížená",J171,0)</f>
        <v>0</v>
      </c>
      <c r="BG171" s="254">
        <f>IF(N171="zákl. přenesená",J171,0)</f>
        <v>0</v>
      </c>
      <c r="BH171" s="254">
        <f>IF(N171="sníž. přenesená",J171,0)</f>
        <v>0</v>
      </c>
      <c r="BI171" s="254">
        <f>IF(N171="nulová",J171,0)</f>
        <v>0</v>
      </c>
      <c r="BJ171" s="14" t="s">
        <v>82</v>
      </c>
      <c r="BK171" s="254">
        <f>ROUND(I171*H171,2)</f>
        <v>0</v>
      </c>
      <c r="BL171" s="14" t="s">
        <v>174</v>
      </c>
      <c r="BM171" s="253" t="s">
        <v>301</v>
      </c>
    </row>
    <row r="172" s="2" customFormat="1" ht="16.5" customHeight="1">
      <c r="A172" s="35"/>
      <c r="B172" s="36"/>
      <c r="C172" s="241" t="s">
        <v>304</v>
      </c>
      <c r="D172" s="241" t="s">
        <v>145</v>
      </c>
      <c r="E172" s="242" t="s">
        <v>334</v>
      </c>
      <c r="F172" s="243" t="s">
        <v>335</v>
      </c>
      <c r="G172" s="244" t="s">
        <v>281</v>
      </c>
      <c r="H172" s="245">
        <v>30</v>
      </c>
      <c r="I172" s="246"/>
      <c r="J172" s="247">
        <f>ROUND(I172*H172,2)</f>
        <v>0</v>
      </c>
      <c r="K172" s="248"/>
      <c r="L172" s="41"/>
      <c r="M172" s="249" t="s">
        <v>1</v>
      </c>
      <c r="N172" s="250" t="s">
        <v>39</v>
      </c>
      <c r="O172" s="88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3" t="s">
        <v>174</v>
      </c>
      <c r="AT172" s="253" t="s">
        <v>145</v>
      </c>
      <c r="AU172" s="253" t="s">
        <v>84</v>
      </c>
      <c r="AY172" s="14" t="s">
        <v>143</v>
      </c>
      <c r="BE172" s="254">
        <f>IF(N172="základní",J172,0)</f>
        <v>0</v>
      </c>
      <c r="BF172" s="254">
        <f>IF(N172="snížená",J172,0)</f>
        <v>0</v>
      </c>
      <c r="BG172" s="254">
        <f>IF(N172="zákl. přenesená",J172,0)</f>
        <v>0</v>
      </c>
      <c r="BH172" s="254">
        <f>IF(N172="sníž. přenesená",J172,0)</f>
        <v>0</v>
      </c>
      <c r="BI172" s="254">
        <f>IF(N172="nulová",J172,0)</f>
        <v>0</v>
      </c>
      <c r="BJ172" s="14" t="s">
        <v>82</v>
      </c>
      <c r="BK172" s="254">
        <f>ROUND(I172*H172,2)</f>
        <v>0</v>
      </c>
      <c r="BL172" s="14" t="s">
        <v>174</v>
      </c>
      <c r="BM172" s="253" t="s">
        <v>307</v>
      </c>
    </row>
    <row r="173" s="12" customFormat="1" ht="22.8" customHeight="1">
      <c r="A173" s="12"/>
      <c r="B173" s="225"/>
      <c r="C173" s="226"/>
      <c r="D173" s="227" t="s">
        <v>73</v>
      </c>
      <c r="E173" s="239" t="s">
        <v>372</v>
      </c>
      <c r="F173" s="239" t="s">
        <v>373</v>
      </c>
      <c r="G173" s="226"/>
      <c r="H173" s="226"/>
      <c r="I173" s="229"/>
      <c r="J173" s="240">
        <f>BK173</f>
        <v>0</v>
      </c>
      <c r="K173" s="226"/>
      <c r="L173" s="231"/>
      <c r="M173" s="232"/>
      <c r="N173" s="233"/>
      <c r="O173" s="233"/>
      <c r="P173" s="234">
        <f>P174</f>
        <v>0</v>
      </c>
      <c r="Q173" s="233"/>
      <c r="R173" s="234">
        <f>R174</f>
        <v>0</v>
      </c>
      <c r="S173" s="233"/>
      <c r="T173" s="235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6" t="s">
        <v>84</v>
      </c>
      <c r="AT173" s="237" t="s">
        <v>73</v>
      </c>
      <c r="AU173" s="237" t="s">
        <v>82</v>
      </c>
      <c r="AY173" s="236" t="s">
        <v>143</v>
      </c>
      <c r="BK173" s="238">
        <f>BK174</f>
        <v>0</v>
      </c>
    </row>
    <row r="174" s="2" customFormat="1" ht="44.25" customHeight="1">
      <c r="A174" s="35"/>
      <c r="B174" s="36"/>
      <c r="C174" s="241" t="s">
        <v>224</v>
      </c>
      <c r="D174" s="241" t="s">
        <v>145</v>
      </c>
      <c r="E174" s="242" t="s">
        <v>374</v>
      </c>
      <c r="F174" s="243" t="s">
        <v>524</v>
      </c>
      <c r="G174" s="244" t="s">
        <v>148</v>
      </c>
      <c r="H174" s="245">
        <v>100.868</v>
      </c>
      <c r="I174" s="246"/>
      <c r="J174" s="247">
        <f>ROUND(I174*H174,2)</f>
        <v>0</v>
      </c>
      <c r="K174" s="248"/>
      <c r="L174" s="41"/>
      <c r="M174" s="249" t="s">
        <v>1</v>
      </c>
      <c r="N174" s="250" t="s">
        <v>39</v>
      </c>
      <c r="O174" s="88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3" t="s">
        <v>174</v>
      </c>
      <c r="AT174" s="253" t="s">
        <v>145</v>
      </c>
      <c r="AU174" s="253" t="s">
        <v>84</v>
      </c>
      <c r="AY174" s="14" t="s">
        <v>143</v>
      </c>
      <c r="BE174" s="254">
        <f>IF(N174="základní",J174,0)</f>
        <v>0</v>
      </c>
      <c r="BF174" s="254">
        <f>IF(N174="snížená",J174,0)</f>
        <v>0</v>
      </c>
      <c r="BG174" s="254">
        <f>IF(N174="zákl. přenesená",J174,0)</f>
        <v>0</v>
      </c>
      <c r="BH174" s="254">
        <f>IF(N174="sníž. přenesená",J174,0)</f>
        <v>0</v>
      </c>
      <c r="BI174" s="254">
        <f>IF(N174="nulová",J174,0)</f>
        <v>0</v>
      </c>
      <c r="BJ174" s="14" t="s">
        <v>82</v>
      </c>
      <c r="BK174" s="254">
        <f>ROUND(I174*H174,2)</f>
        <v>0</v>
      </c>
      <c r="BL174" s="14" t="s">
        <v>174</v>
      </c>
      <c r="BM174" s="253" t="s">
        <v>310</v>
      </c>
    </row>
    <row r="175" s="12" customFormat="1" ht="22.8" customHeight="1">
      <c r="A175" s="12"/>
      <c r="B175" s="225"/>
      <c r="C175" s="226"/>
      <c r="D175" s="227" t="s">
        <v>73</v>
      </c>
      <c r="E175" s="239" t="s">
        <v>297</v>
      </c>
      <c r="F175" s="239" t="s">
        <v>298</v>
      </c>
      <c r="G175" s="226"/>
      <c r="H175" s="226"/>
      <c r="I175" s="229"/>
      <c r="J175" s="240">
        <f>BK175</f>
        <v>0</v>
      </c>
      <c r="K175" s="226"/>
      <c r="L175" s="231"/>
      <c r="M175" s="232"/>
      <c r="N175" s="233"/>
      <c r="O175" s="233"/>
      <c r="P175" s="234">
        <f>P176</f>
        <v>0</v>
      </c>
      <c r="Q175" s="233"/>
      <c r="R175" s="234">
        <f>R176</f>
        <v>0</v>
      </c>
      <c r="S175" s="233"/>
      <c r="T175" s="235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6" t="s">
        <v>84</v>
      </c>
      <c r="AT175" s="237" t="s">
        <v>73</v>
      </c>
      <c r="AU175" s="237" t="s">
        <v>82</v>
      </c>
      <c r="AY175" s="236" t="s">
        <v>143</v>
      </c>
      <c r="BK175" s="238">
        <f>BK176</f>
        <v>0</v>
      </c>
    </row>
    <row r="176" s="2" customFormat="1" ht="16.5" customHeight="1">
      <c r="A176" s="35"/>
      <c r="B176" s="36"/>
      <c r="C176" s="241" t="s">
        <v>311</v>
      </c>
      <c r="D176" s="241" t="s">
        <v>145</v>
      </c>
      <c r="E176" s="242" t="s">
        <v>525</v>
      </c>
      <c r="F176" s="243" t="s">
        <v>526</v>
      </c>
      <c r="G176" s="244" t="s">
        <v>187</v>
      </c>
      <c r="H176" s="245">
        <v>25</v>
      </c>
      <c r="I176" s="246"/>
      <c r="J176" s="247">
        <f>ROUND(I176*H176,2)</f>
        <v>0</v>
      </c>
      <c r="K176" s="248"/>
      <c r="L176" s="41"/>
      <c r="M176" s="249" t="s">
        <v>1</v>
      </c>
      <c r="N176" s="250" t="s">
        <v>39</v>
      </c>
      <c r="O176" s="88"/>
      <c r="P176" s="251">
        <f>O176*H176</f>
        <v>0</v>
      </c>
      <c r="Q176" s="251">
        <v>0</v>
      </c>
      <c r="R176" s="251">
        <f>Q176*H176</f>
        <v>0</v>
      </c>
      <c r="S176" s="251">
        <v>0</v>
      </c>
      <c r="T176" s="25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3" t="s">
        <v>174</v>
      </c>
      <c r="AT176" s="253" t="s">
        <v>145</v>
      </c>
      <c r="AU176" s="253" t="s">
        <v>84</v>
      </c>
      <c r="AY176" s="14" t="s">
        <v>143</v>
      </c>
      <c r="BE176" s="254">
        <f>IF(N176="základní",J176,0)</f>
        <v>0</v>
      </c>
      <c r="BF176" s="254">
        <f>IF(N176="snížená",J176,0)</f>
        <v>0</v>
      </c>
      <c r="BG176" s="254">
        <f>IF(N176="zákl. přenesená",J176,0)</f>
        <v>0</v>
      </c>
      <c r="BH176" s="254">
        <f>IF(N176="sníž. přenesená",J176,0)</f>
        <v>0</v>
      </c>
      <c r="BI176" s="254">
        <f>IF(N176="nulová",J176,0)</f>
        <v>0</v>
      </c>
      <c r="BJ176" s="14" t="s">
        <v>82</v>
      </c>
      <c r="BK176" s="254">
        <f>ROUND(I176*H176,2)</f>
        <v>0</v>
      </c>
      <c r="BL176" s="14" t="s">
        <v>174</v>
      </c>
      <c r="BM176" s="253" t="s">
        <v>314</v>
      </c>
    </row>
    <row r="177" s="12" customFormat="1" ht="25.92" customHeight="1">
      <c r="A177" s="12"/>
      <c r="B177" s="225"/>
      <c r="C177" s="226"/>
      <c r="D177" s="227" t="s">
        <v>73</v>
      </c>
      <c r="E177" s="228" t="s">
        <v>302</v>
      </c>
      <c r="F177" s="228" t="s">
        <v>303</v>
      </c>
      <c r="G177" s="226"/>
      <c r="H177" s="226"/>
      <c r="I177" s="229"/>
      <c r="J177" s="230">
        <f>BK177</f>
        <v>0</v>
      </c>
      <c r="K177" s="226"/>
      <c r="L177" s="231"/>
      <c r="M177" s="232"/>
      <c r="N177" s="233"/>
      <c r="O177" s="233"/>
      <c r="P177" s="234">
        <f>SUM(P178:P185)</f>
        <v>0</v>
      </c>
      <c r="Q177" s="233"/>
      <c r="R177" s="234">
        <f>SUM(R178:R185)</f>
        <v>0</v>
      </c>
      <c r="S177" s="233"/>
      <c r="T177" s="235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6" t="s">
        <v>160</v>
      </c>
      <c r="AT177" s="237" t="s">
        <v>73</v>
      </c>
      <c r="AU177" s="237" t="s">
        <v>74</v>
      </c>
      <c r="AY177" s="236" t="s">
        <v>143</v>
      </c>
      <c r="BK177" s="238">
        <f>SUM(BK178:BK185)</f>
        <v>0</v>
      </c>
    </row>
    <row r="178" s="2" customFormat="1" ht="44.25" customHeight="1">
      <c r="A178" s="35"/>
      <c r="B178" s="36"/>
      <c r="C178" s="241" t="s">
        <v>227</v>
      </c>
      <c r="D178" s="241" t="s">
        <v>145</v>
      </c>
      <c r="E178" s="242" t="s">
        <v>308</v>
      </c>
      <c r="F178" s="243" t="s">
        <v>527</v>
      </c>
      <c r="G178" s="244" t="s">
        <v>202</v>
      </c>
      <c r="H178" s="245">
        <v>1</v>
      </c>
      <c r="I178" s="246"/>
      <c r="J178" s="247">
        <f>ROUND(I178*H178,2)</f>
        <v>0</v>
      </c>
      <c r="K178" s="248"/>
      <c r="L178" s="41"/>
      <c r="M178" s="249" t="s">
        <v>1</v>
      </c>
      <c r="N178" s="250" t="s">
        <v>39</v>
      </c>
      <c r="O178" s="88"/>
      <c r="P178" s="251">
        <f>O178*H178</f>
        <v>0</v>
      </c>
      <c r="Q178" s="251">
        <v>0</v>
      </c>
      <c r="R178" s="251">
        <f>Q178*H178</f>
        <v>0</v>
      </c>
      <c r="S178" s="251">
        <v>0</v>
      </c>
      <c r="T178" s="25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3" t="s">
        <v>149</v>
      </c>
      <c r="AT178" s="253" t="s">
        <v>145</v>
      </c>
      <c r="AU178" s="253" t="s">
        <v>82</v>
      </c>
      <c r="AY178" s="14" t="s">
        <v>143</v>
      </c>
      <c r="BE178" s="254">
        <f>IF(N178="základní",J178,0)</f>
        <v>0</v>
      </c>
      <c r="BF178" s="254">
        <f>IF(N178="snížená",J178,0)</f>
        <v>0</v>
      </c>
      <c r="BG178" s="254">
        <f>IF(N178="zákl. přenesená",J178,0)</f>
        <v>0</v>
      </c>
      <c r="BH178" s="254">
        <f>IF(N178="sníž. přenesená",J178,0)</f>
        <v>0</v>
      </c>
      <c r="BI178" s="254">
        <f>IF(N178="nulová",J178,0)</f>
        <v>0</v>
      </c>
      <c r="BJ178" s="14" t="s">
        <v>82</v>
      </c>
      <c r="BK178" s="254">
        <f>ROUND(I178*H178,2)</f>
        <v>0</v>
      </c>
      <c r="BL178" s="14" t="s">
        <v>149</v>
      </c>
      <c r="BM178" s="253" t="s">
        <v>528</v>
      </c>
    </row>
    <row r="179" s="2" customFormat="1" ht="16.5" customHeight="1">
      <c r="A179" s="35"/>
      <c r="B179" s="36"/>
      <c r="C179" s="241" t="s">
        <v>529</v>
      </c>
      <c r="D179" s="241" t="s">
        <v>145</v>
      </c>
      <c r="E179" s="242" t="s">
        <v>305</v>
      </c>
      <c r="F179" s="243" t="s">
        <v>306</v>
      </c>
      <c r="G179" s="244" t="s">
        <v>281</v>
      </c>
      <c r="H179" s="245">
        <v>100</v>
      </c>
      <c r="I179" s="246"/>
      <c r="J179" s="247">
        <f>ROUND(I179*H179,2)</f>
        <v>0</v>
      </c>
      <c r="K179" s="248"/>
      <c r="L179" s="41"/>
      <c r="M179" s="249" t="s">
        <v>1</v>
      </c>
      <c r="N179" s="250" t="s">
        <v>39</v>
      </c>
      <c r="O179" s="88"/>
      <c r="P179" s="251">
        <f>O179*H179</f>
        <v>0</v>
      </c>
      <c r="Q179" s="251">
        <v>0</v>
      </c>
      <c r="R179" s="251">
        <f>Q179*H179</f>
        <v>0</v>
      </c>
      <c r="S179" s="251">
        <v>0</v>
      </c>
      <c r="T179" s="25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3" t="s">
        <v>149</v>
      </c>
      <c r="AT179" s="253" t="s">
        <v>145</v>
      </c>
      <c r="AU179" s="253" t="s">
        <v>82</v>
      </c>
      <c r="AY179" s="14" t="s">
        <v>143</v>
      </c>
      <c r="BE179" s="254">
        <f>IF(N179="základní",J179,0)</f>
        <v>0</v>
      </c>
      <c r="BF179" s="254">
        <f>IF(N179="snížená",J179,0)</f>
        <v>0</v>
      </c>
      <c r="BG179" s="254">
        <f>IF(N179="zákl. přenesená",J179,0)</f>
        <v>0</v>
      </c>
      <c r="BH179" s="254">
        <f>IF(N179="sníž. přenesená",J179,0)</f>
        <v>0</v>
      </c>
      <c r="BI179" s="254">
        <f>IF(N179="nulová",J179,0)</f>
        <v>0</v>
      </c>
      <c r="BJ179" s="14" t="s">
        <v>82</v>
      </c>
      <c r="BK179" s="254">
        <f>ROUND(I179*H179,2)</f>
        <v>0</v>
      </c>
      <c r="BL179" s="14" t="s">
        <v>149</v>
      </c>
      <c r="BM179" s="253" t="s">
        <v>530</v>
      </c>
    </row>
    <row r="180" s="2" customFormat="1" ht="44.25" customHeight="1">
      <c r="A180" s="35"/>
      <c r="B180" s="36"/>
      <c r="C180" s="241" t="s">
        <v>233</v>
      </c>
      <c r="D180" s="241" t="s">
        <v>145</v>
      </c>
      <c r="E180" s="242" t="s">
        <v>312</v>
      </c>
      <c r="F180" s="243" t="s">
        <v>531</v>
      </c>
      <c r="G180" s="244" t="s">
        <v>202</v>
      </c>
      <c r="H180" s="245">
        <v>1</v>
      </c>
      <c r="I180" s="246"/>
      <c r="J180" s="247">
        <f>ROUND(I180*H180,2)</f>
        <v>0</v>
      </c>
      <c r="K180" s="248"/>
      <c r="L180" s="41"/>
      <c r="M180" s="249" t="s">
        <v>1</v>
      </c>
      <c r="N180" s="250" t="s">
        <v>39</v>
      </c>
      <c r="O180" s="88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3" t="s">
        <v>149</v>
      </c>
      <c r="AT180" s="253" t="s">
        <v>145</v>
      </c>
      <c r="AU180" s="253" t="s">
        <v>82</v>
      </c>
      <c r="AY180" s="14" t="s">
        <v>143</v>
      </c>
      <c r="BE180" s="254">
        <f>IF(N180="základní",J180,0)</f>
        <v>0</v>
      </c>
      <c r="BF180" s="254">
        <f>IF(N180="snížená",J180,0)</f>
        <v>0</v>
      </c>
      <c r="BG180" s="254">
        <f>IF(N180="zákl. přenesená",J180,0)</f>
        <v>0</v>
      </c>
      <c r="BH180" s="254">
        <f>IF(N180="sníž. přenesená",J180,0)</f>
        <v>0</v>
      </c>
      <c r="BI180" s="254">
        <f>IF(N180="nulová",J180,0)</f>
        <v>0</v>
      </c>
      <c r="BJ180" s="14" t="s">
        <v>82</v>
      </c>
      <c r="BK180" s="254">
        <f>ROUND(I180*H180,2)</f>
        <v>0</v>
      </c>
      <c r="BL180" s="14" t="s">
        <v>149</v>
      </c>
      <c r="BM180" s="253" t="s">
        <v>532</v>
      </c>
    </row>
    <row r="181" s="2" customFormat="1" ht="16.5" customHeight="1">
      <c r="A181" s="35"/>
      <c r="B181" s="36"/>
      <c r="C181" s="241" t="s">
        <v>533</v>
      </c>
      <c r="D181" s="241" t="s">
        <v>145</v>
      </c>
      <c r="E181" s="242" t="s">
        <v>341</v>
      </c>
      <c r="F181" s="243" t="s">
        <v>342</v>
      </c>
      <c r="G181" s="244" t="s">
        <v>202</v>
      </c>
      <c r="H181" s="245">
        <v>1</v>
      </c>
      <c r="I181" s="246"/>
      <c r="J181" s="247">
        <f>ROUND(I181*H181,2)</f>
        <v>0</v>
      </c>
      <c r="K181" s="248"/>
      <c r="L181" s="41"/>
      <c r="M181" s="249" t="s">
        <v>1</v>
      </c>
      <c r="N181" s="250" t="s">
        <v>39</v>
      </c>
      <c r="O181" s="88"/>
      <c r="P181" s="251">
        <f>O181*H181</f>
        <v>0</v>
      </c>
      <c r="Q181" s="251">
        <v>0</v>
      </c>
      <c r="R181" s="251">
        <f>Q181*H181</f>
        <v>0</v>
      </c>
      <c r="S181" s="251">
        <v>0</v>
      </c>
      <c r="T181" s="25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3" t="s">
        <v>149</v>
      </c>
      <c r="AT181" s="253" t="s">
        <v>145</v>
      </c>
      <c r="AU181" s="253" t="s">
        <v>82</v>
      </c>
      <c r="AY181" s="14" t="s">
        <v>143</v>
      </c>
      <c r="BE181" s="254">
        <f>IF(N181="základní",J181,0)</f>
        <v>0</v>
      </c>
      <c r="BF181" s="254">
        <f>IF(N181="snížená",J181,0)</f>
        <v>0</v>
      </c>
      <c r="BG181" s="254">
        <f>IF(N181="zákl. přenesená",J181,0)</f>
        <v>0</v>
      </c>
      <c r="BH181" s="254">
        <f>IF(N181="sníž. přenesená",J181,0)</f>
        <v>0</v>
      </c>
      <c r="BI181" s="254">
        <f>IF(N181="nulová",J181,0)</f>
        <v>0</v>
      </c>
      <c r="BJ181" s="14" t="s">
        <v>82</v>
      </c>
      <c r="BK181" s="254">
        <f>ROUND(I181*H181,2)</f>
        <v>0</v>
      </c>
      <c r="BL181" s="14" t="s">
        <v>149</v>
      </c>
      <c r="BM181" s="253" t="s">
        <v>534</v>
      </c>
    </row>
    <row r="182" s="2" customFormat="1" ht="16.5" customHeight="1">
      <c r="A182" s="35"/>
      <c r="B182" s="36"/>
      <c r="C182" s="241" t="s">
        <v>236</v>
      </c>
      <c r="D182" s="241" t="s">
        <v>145</v>
      </c>
      <c r="E182" s="242" t="s">
        <v>535</v>
      </c>
      <c r="F182" s="243" t="s">
        <v>536</v>
      </c>
      <c r="G182" s="244" t="s">
        <v>202</v>
      </c>
      <c r="H182" s="245">
        <v>1</v>
      </c>
      <c r="I182" s="246"/>
      <c r="J182" s="247">
        <f>ROUND(I182*H182,2)</f>
        <v>0</v>
      </c>
      <c r="K182" s="248"/>
      <c r="L182" s="41"/>
      <c r="M182" s="249" t="s">
        <v>1</v>
      </c>
      <c r="N182" s="250" t="s">
        <v>39</v>
      </c>
      <c r="O182" s="88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3" t="s">
        <v>149</v>
      </c>
      <c r="AT182" s="253" t="s">
        <v>145</v>
      </c>
      <c r="AU182" s="253" t="s">
        <v>82</v>
      </c>
      <c r="AY182" s="14" t="s">
        <v>143</v>
      </c>
      <c r="BE182" s="254">
        <f>IF(N182="základní",J182,0)</f>
        <v>0</v>
      </c>
      <c r="BF182" s="254">
        <f>IF(N182="snížená",J182,0)</f>
        <v>0</v>
      </c>
      <c r="BG182" s="254">
        <f>IF(N182="zákl. přenesená",J182,0)</f>
        <v>0</v>
      </c>
      <c r="BH182" s="254">
        <f>IF(N182="sníž. přenesená",J182,0)</f>
        <v>0</v>
      </c>
      <c r="BI182" s="254">
        <f>IF(N182="nulová",J182,0)</f>
        <v>0</v>
      </c>
      <c r="BJ182" s="14" t="s">
        <v>82</v>
      </c>
      <c r="BK182" s="254">
        <f>ROUND(I182*H182,2)</f>
        <v>0</v>
      </c>
      <c r="BL182" s="14" t="s">
        <v>149</v>
      </c>
      <c r="BM182" s="253" t="s">
        <v>537</v>
      </c>
    </row>
    <row r="183" s="2" customFormat="1" ht="21.75" customHeight="1">
      <c r="A183" s="35"/>
      <c r="B183" s="36"/>
      <c r="C183" s="241" t="s">
        <v>538</v>
      </c>
      <c r="D183" s="241" t="s">
        <v>145</v>
      </c>
      <c r="E183" s="242" t="s">
        <v>343</v>
      </c>
      <c r="F183" s="243" t="s">
        <v>344</v>
      </c>
      <c r="G183" s="244" t="s">
        <v>202</v>
      </c>
      <c r="H183" s="245">
        <v>1</v>
      </c>
      <c r="I183" s="246"/>
      <c r="J183" s="247">
        <f>ROUND(I183*H183,2)</f>
        <v>0</v>
      </c>
      <c r="K183" s="248"/>
      <c r="L183" s="41"/>
      <c r="M183" s="249" t="s">
        <v>1</v>
      </c>
      <c r="N183" s="250" t="s">
        <v>39</v>
      </c>
      <c r="O183" s="88"/>
      <c r="P183" s="251">
        <f>O183*H183</f>
        <v>0</v>
      </c>
      <c r="Q183" s="251">
        <v>0</v>
      </c>
      <c r="R183" s="251">
        <f>Q183*H183</f>
        <v>0</v>
      </c>
      <c r="S183" s="251">
        <v>0</v>
      </c>
      <c r="T183" s="25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3" t="s">
        <v>149</v>
      </c>
      <c r="AT183" s="253" t="s">
        <v>145</v>
      </c>
      <c r="AU183" s="253" t="s">
        <v>82</v>
      </c>
      <c r="AY183" s="14" t="s">
        <v>143</v>
      </c>
      <c r="BE183" s="254">
        <f>IF(N183="základní",J183,0)</f>
        <v>0</v>
      </c>
      <c r="BF183" s="254">
        <f>IF(N183="snížená",J183,0)</f>
        <v>0</v>
      </c>
      <c r="BG183" s="254">
        <f>IF(N183="zákl. přenesená",J183,0)</f>
        <v>0</v>
      </c>
      <c r="BH183" s="254">
        <f>IF(N183="sníž. přenesená",J183,0)</f>
        <v>0</v>
      </c>
      <c r="BI183" s="254">
        <f>IF(N183="nulová",J183,0)</f>
        <v>0</v>
      </c>
      <c r="BJ183" s="14" t="s">
        <v>82</v>
      </c>
      <c r="BK183" s="254">
        <f>ROUND(I183*H183,2)</f>
        <v>0</v>
      </c>
      <c r="BL183" s="14" t="s">
        <v>149</v>
      </c>
      <c r="BM183" s="253" t="s">
        <v>539</v>
      </c>
    </row>
    <row r="184" s="2" customFormat="1" ht="21.75" customHeight="1">
      <c r="A184" s="35"/>
      <c r="B184" s="36"/>
      <c r="C184" s="241" t="s">
        <v>240</v>
      </c>
      <c r="D184" s="241" t="s">
        <v>145</v>
      </c>
      <c r="E184" s="242" t="s">
        <v>345</v>
      </c>
      <c r="F184" s="243" t="s">
        <v>540</v>
      </c>
      <c r="G184" s="244" t="s">
        <v>202</v>
      </c>
      <c r="H184" s="245">
        <v>1</v>
      </c>
      <c r="I184" s="246"/>
      <c r="J184" s="247">
        <f>ROUND(I184*H184,2)</f>
        <v>0</v>
      </c>
      <c r="K184" s="248"/>
      <c r="L184" s="41"/>
      <c r="M184" s="249" t="s">
        <v>1</v>
      </c>
      <c r="N184" s="250" t="s">
        <v>39</v>
      </c>
      <c r="O184" s="88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3" t="s">
        <v>149</v>
      </c>
      <c r="AT184" s="253" t="s">
        <v>145</v>
      </c>
      <c r="AU184" s="253" t="s">
        <v>82</v>
      </c>
      <c r="AY184" s="14" t="s">
        <v>143</v>
      </c>
      <c r="BE184" s="254">
        <f>IF(N184="základní",J184,0)</f>
        <v>0</v>
      </c>
      <c r="BF184" s="254">
        <f>IF(N184="snížená",J184,0)</f>
        <v>0</v>
      </c>
      <c r="BG184" s="254">
        <f>IF(N184="zákl. přenesená",J184,0)</f>
        <v>0</v>
      </c>
      <c r="BH184" s="254">
        <f>IF(N184="sníž. přenesená",J184,0)</f>
        <v>0</v>
      </c>
      <c r="BI184" s="254">
        <f>IF(N184="nulová",J184,0)</f>
        <v>0</v>
      </c>
      <c r="BJ184" s="14" t="s">
        <v>82</v>
      </c>
      <c r="BK184" s="254">
        <f>ROUND(I184*H184,2)</f>
        <v>0</v>
      </c>
      <c r="BL184" s="14" t="s">
        <v>149</v>
      </c>
      <c r="BM184" s="253" t="s">
        <v>541</v>
      </c>
    </row>
    <row r="185" s="2" customFormat="1" ht="16.5" customHeight="1">
      <c r="A185" s="35"/>
      <c r="B185" s="36"/>
      <c r="C185" s="241" t="s">
        <v>542</v>
      </c>
      <c r="D185" s="241" t="s">
        <v>145</v>
      </c>
      <c r="E185" s="242" t="s">
        <v>347</v>
      </c>
      <c r="F185" s="243" t="s">
        <v>348</v>
      </c>
      <c r="G185" s="244" t="s">
        <v>202</v>
      </c>
      <c r="H185" s="245">
        <v>1</v>
      </c>
      <c r="I185" s="246"/>
      <c r="J185" s="247">
        <f>ROUND(I185*H185,2)</f>
        <v>0</v>
      </c>
      <c r="K185" s="248"/>
      <c r="L185" s="41"/>
      <c r="M185" s="266" t="s">
        <v>1</v>
      </c>
      <c r="N185" s="267" t="s">
        <v>39</v>
      </c>
      <c r="O185" s="268"/>
      <c r="P185" s="269">
        <f>O185*H185</f>
        <v>0</v>
      </c>
      <c r="Q185" s="269">
        <v>0</v>
      </c>
      <c r="R185" s="269">
        <f>Q185*H185</f>
        <v>0</v>
      </c>
      <c r="S185" s="269">
        <v>0</v>
      </c>
      <c r="T185" s="27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3" t="s">
        <v>149</v>
      </c>
      <c r="AT185" s="253" t="s">
        <v>145</v>
      </c>
      <c r="AU185" s="253" t="s">
        <v>82</v>
      </c>
      <c r="AY185" s="14" t="s">
        <v>143</v>
      </c>
      <c r="BE185" s="254">
        <f>IF(N185="základní",J185,0)</f>
        <v>0</v>
      </c>
      <c r="BF185" s="254">
        <f>IF(N185="snížená",J185,0)</f>
        <v>0</v>
      </c>
      <c r="BG185" s="254">
        <f>IF(N185="zákl. přenesená",J185,0)</f>
        <v>0</v>
      </c>
      <c r="BH185" s="254">
        <f>IF(N185="sníž. přenesená",J185,0)</f>
        <v>0</v>
      </c>
      <c r="BI185" s="254">
        <f>IF(N185="nulová",J185,0)</f>
        <v>0</v>
      </c>
      <c r="BJ185" s="14" t="s">
        <v>82</v>
      </c>
      <c r="BK185" s="254">
        <f>ROUND(I185*H185,2)</f>
        <v>0</v>
      </c>
      <c r="BL185" s="14" t="s">
        <v>149</v>
      </c>
      <c r="BM185" s="253" t="s">
        <v>543</v>
      </c>
    </row>
    <row r="186" s="2" customFormat="1" ht="6.96" customHeight="1">
      <c r="A186" s="35"/>
      <c r="B186" s="63"/>
      <c r="C186" s="64"/>
      <c r="D186" s="64"/>
      <c r="E186" s="64"/>
      <c r="F186" s="64"/>
      <c r="G186" s="64"/>
      <c r="H186" s="64"/>
      <c r="I186" s="189"/>
      <c r="J186" s="64"/>
      <c r="K186" s="64"/>
      <c r="L186" s="41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sheet="1" autoFilter="0" formatColumns="0" formatRows="0" objects="1" scenarios="1" spinCount="100000" saltValue="tXy7hYPFhgLMgOsM8onCAq20wk7FU5owLdn3Hu4QV9kkXsUWYSljHqFTFcQxo2Jhcwgik0ZCVPX2X3FDJvSi2w==" hashValue="veRdxUMK9K5FmJvDvz6bI+axeZ0RfkvV+vwdzbiLn8E3ey52n7kxvNm1s/QQ27bsC9At8IoQ64WHfo8vWG1Swg==" algorithmName="SHA-512" password="CC35"/>
  <autoFilter ref="C124:K18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111</v>
      </c>
      <c r="I8" s="143"/>
      <c r="L8" s="17"/>
    </row>
    <row r="9" s="2" customFormat="1" ht="23.25" customHeight="1">
      <c r="A9" s="35"/>
      <c r="B9" s="41"/>
      <c r="C9" s="35"/>
      <c r="D9" s="35"/>
      <c r="E9" s="150" t="s">
        <v>544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545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546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547</v>
      </c>
      <c r="G14" s="35"/>
      <c r="H14" s="35"/>
      <c r="I14" s="153" t="s">
        <v>22</v>
      </c>
      <c r="J14" s="154" t="str">
        <f>'Rekapitulace stavby'!AN8</f>
        <v>21. 4. 2020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ROUND(J128,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ROUND((SUM(BE128:BE169)),  2)</f>
        <v>0</v>
      </c>
      <c r="G35" s="35"/>
      <c r="H35" s="35"/>
      <c r="I35" s="168">
        <v>0.20999999999999999</v>
      </c>
      <c r="J35" s="167">
        <f>ROUND(((SUM(BE128:BE169))*I35),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ROUND((SUM(BF128:BF169)),  2)</f>
        <v>0</v>
      </c>
      <c r="G36" s="35"/>
      <c r="H36" s="35"/>
      <c r="I36" s="168">
        <v>0.14999999999999999</v>
      </c>
      <c r="J36" s="167">
        <f>ROUND(((SUM(BF128:BF169))*I36),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ROUND((SUM(BG128:BG169)),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ROUND((SUM(BH128:BH169)),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ROUND((SUM(BI128:BI169)),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111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93" t="s">
        <v>544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545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HoškoStráž d č8,.p11 - Hoškovice - Strážní domek č.8, č.p.11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Hoškovice</v>
      </c>
      <c r="G91" s="37"/>
      <c r="H91" s="37"/>
      <c r="I91" s="153" t="s">
        <v>22</v>
      </c>
      <c r="J91" s="76" t="str">
        <f>IF(J14="","",J14)</f>
        <v>21. 4. 2020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115</v>
      </c>
      <c r="D96" s="195"/>
      <c r="E96" s="195"/>
      <c r="F96" s="195"/>
      <c r="G96" s="195"/>
      <c r="H96" s="195"/>
      <c r="I96" s="196"/>
      <c r="J96" s="197" t="s">
        <v>116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117</v>
      </c>
      <c r="D98" s="37"/>
      <c r="E98" s="37"/>
      <c r="F98" s="37"/>
      <c r="G98" s="37"/>
      <c r="H98" s="37"/>
      <c r="I98" s="151"/>
      <c r="J98" s="107">
        <f>J128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118</v>
      </c>
    </row>
    <row r="99" s="9" customFormat="1" ht="24.96" customHeight="1">
      <c r="A99" s="9"/>
      <c r="B99" s="199"/>
      <c r="C99" s="200"/>
      <c r="D99" s="201" t="s">
        <v>119</v>
      </c>
      <c r="E99" s="202"/>
      <c r="F99" s="202"/>
      <c r="G99" s="202"/>
      <c r="H99" s="202"/>
      <c r="I99" s="203"/>
      <c r="J99" s="204">
        <f>J129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120</v>
      </c>
      <c r="E100" s="208"/>
      <c r="F100" s="208"/>
      <c r="G100" s="208"/>
      <c r="H100" s="208"/>
      <c r="I100" s="209"/>
      <c r="J100" s="210">
        <f>J130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548</v>
      </c>
      <c r="E101" s="208"/>
      <c r="F101" s="208"/>
      <c r="G101" s="208"/>
      <c r="H101" s="208"/>
      <c r="I101" s="209"/>
      <c r="J101" s="210">
        <f>J141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121</v>
      </c>
      <c r="E102" s="208"/>
      <c r="F102" s="208"/>
      <c r="G102" s="208"/>
      <c r="H102" s="208"/>
      <c r="I102" s="209"/>
      <c r="J102" s="210">
        <f>J145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30"/>
      <c r="D103" s="207" t="s">
        <v>122</v>
      </c>
      <c r="E103" s="208"/>
      <c r="F103" s="208"/>
      <c r="G103" s="208"/>
      <c r="H103" s="208"/>
      <c r="I103" s="209"/>
      <c r="J103" s="210">
        <f>J154</f>
        <v>0</v>
      </c>
      <c r="K103" s="130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9"/>
      <c r="C104" s="200"/>
      <c r="D104" s="201" t="s">
        <v>123</v>
      </c>
      <c r="E104" s="202"/>
      <c r="F104" s="202"/>
      <c r="G104" s="202"/>
      <c r="H104" s="202"/>
      <c r="I104" s="203"/>
      <c r="J104" s="204">
        <f>J163</f>
        <v>0</v>
      </c>
      <c r="K104" s="200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6"/>
      <c r="C105" s="130"/>
      <c r="D105" s="207" t="s">
        <v>125</v>
      </c>
      <c r="E105" s="208"/>
      <c r="F105" s="208"/>
      <c r="G105" s="208"/>
      <c r="H105" s="208"/>
      <c r="I105" s="209"/>
      <c r="J105" s="210">
        <f>J164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30"/>
      <c r="D106" s="207" t="s">
        <v>353</v>
      </c>
      <c r="E106" s="208"/>
      <c r="F106" s="208"/>
      <c r="G106" s="208"/>
      <c r="H106" s="208"/>
      <c r="I106" s="209"/>
      <c r="J106" s="210">
        <f>J168</f>
        <v>0</v>
      </c>
      <c r="K106" s="130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89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92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128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3.25" customHeight="1">
      <c r="A116" s="35"/>
      <c r="B116" s="36"/>
      <c r="C116" s="37"/>
      <c r="D116" s="37"/>
      <c r="E116" s="193" t="str">
        <f>E7</f>
        <v>Demolice objektů - Bělá pod Bez.,Hodkovice,Hoškovice,Chrastava And.Hora,Loukov,Machnín</v>
      </c>
      <c r="F116" s="29"/>
      <c r="G116" s="29"/>
      <c r="H116" s="29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" customFormat="1" ht="12" customHeight="1">
      <c r="B117" s="18"/>
      <c r="C117" s="29" t="s">
        <v>111</v>
      </c>
      <c r="D117" s="19"/>
      <c r="E117" s="19"/>
      <c r="F117" s="19"/>
      <c r="G117" s="19"/>
      <c r="H117" s="19"/>
      <c r="I117" s="143"/>
      <c r="J117" s="19"/>
      <c r="K117" s="19"/>
      <c r="L117" s="17"/>
    </row>
    <row r="118" s="2" customFormat="1" ht="23.25" customHeight="1">
      <c r="A118" s="35"/>
      <c r="B118" s="36"/>
      <c r="C118" s="37"/>
      <c r="D118" s="37"/>
      <c r="E118" s="193" t="s">
        <v>544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545</v>
      </c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E11</f>
        <v>HoškoStráž d č8,.p11 - Hoškovice - Strážní domek č.8, č.p.11</v>
      </c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F14</f>
        <v>Hoškovice</v>
      </c>
      <c r="G122" s="37"/>
      <c r="H122" s="37"/>
      <c r="I122" s="153" t="s">
        <v>22</v>
      </c>
      <c r="J122" s="76" t="str">
        <f>IF(J14="","",J14)</f>
        <v>21. 4. 2020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E17</f>
        <v xml:space="preserve"> </v>
      </c>
      <c r="G124" s="37"/>
      <c r="H124" s="37"/>
      <c r="I124" s="153" t="s">
        <v>30</v>
      </c>
      <c r="J124" s="33" t="str">
        <f>E23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IF(E20="","",E20)</f>
        <v>Vyplň údaj</v>
      </c>
      <c r="G125" s="37"/>
      <c r="H125" s="37"/>
      <c r="I125" s="153" t="s">
        <v>32</v>
      </c>
      <c r="J125" s="33" t="str">
        <f>E26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212"/>
      <c r="B127" s="213"/>
      <c r="C127" s="214" t="s">
        <v>129</v>
      </c>
      <c r="D127" s="215" t="s">
        <v>59</v>
      </c>
      <c r="E127" s="215" t="s">
        <v>55</v>
      </c>
      <c r="F127" s="215" t="s">
        <v>56</v>
      </c>
      <c r="G127" s="215" t="s">
        <v>130</v>
      </c>
      <c r="H127" s="215" t="s">
        <v>131</v>
      </c>
      <c r="I127" s="216" t="s">
        <v>132</v>
      </c>
      <c r="J127" s="217" t="s">
        <v>116</v>
      </c>
      <c r="K127" s="218" t="s">
        <v>133</v>
      </c>
      <c r="L127" s="219"/>
      <c r="M127" s="97" t="s">
        <v>1</v>
      </c>
      <c r="N127" s="98" t="s">
        <v>38</v>
      </c>
      <c r="O127" s="98" t="s">
        <v>134</v>
      </c>
      <c r="P127" s="98" t="s">
        <v>135</v>
      </c>
      <c r="Q127" s="98" t="s">
        <v>136</v>
      </c>
      <c r="R127" s="98" t="s">
        <v>137</v>
      </c>
      <c r="S127" s="98" t="s">
        <v>138</v>
      </c>
      <c r="T127" s="99" t="s">
        <v>139</v>
      </c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</row>
    <row r="128" s="2" customFormat="1" ht="22.8" customHeight="1">
      <c r="A128" s="35"/>
      <c r="B128" s="36"/>
      <c r="C128" s="104" t="s">
        <v>140</v>
      </c>
      <c r="D128" s="37"/>
      <c r="E128" s="37"/>
      <c r="F128" s="37"/>
      <c r="G128" s="37"/>
      <c r="H128" s="37"/>
      <c r="I128" s="151"/>
      <c r="J128" s="220">
        <f>BK128</f>
        <v>0</v>
      </c>
      <c r="K128" s="37"/>
      <c r="L128" s="41"/>
      <c r="M128" s="100"/>
      <c r="N128" s="221"/>
      <c r="O128" s="101"/>
      <c r="P128" s="222">
        <f>P129+P163</f>
        <v>0</v>
      </c>
      <c r="Q128" s="101"/>
      <c r="R128" s="222">
        <f>R129+R163</f>
        <v>0</v>
      </c>
      <c r="S128" s="101"/>
      <c r="T128" s="223">
        <f>T129+T163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73</v>
      </c>
      <c r="AU128" s="14" t="s">
        <v>118</v>
      </c>
      <c r="BK128" s="224">
        <f>BK129+BK163</f>
        <v>0</v>
      </c>
    </row>
    <row r="129" s="12" customFormat="1" ht="25.92" customHeight="1">
      <c r="A129" s="12"/>
      <c r="B129" s="225"/>
      <c r="C129" s="226"/>
      <c r="D129" s="227" t="s">
        <v>73</v>
      </c>
      <c r="E129" s="228" t="s">
        <v>141</v>
      </c>
      <c r="F129" s="228" t="s">
        <v>142</v>
      </c>
      <c r="G129" s="226"/>
      <c r="H129" s="226"/>
      <c r="I129" s="229"/>
      <c r="J129" s="230">
        <f>BK129</f>
        <v>0</v>
      </c>
      <c r="K129" s="226"/>
      <c r="L129" s="231"/>
      <c r="M129" s="232"/>
      <c r="N129" s="233"/>
      <c r="O129" s="233"/>
      <c r="P129" s="234">
        <f>P130+P141+P145+P154</f>
        <v>0</v>
      </c>
      <c r="Q129" s="233"/>
      <c r="R129" s="234">
        <f>R130+R141+R145+R154</f>
        <v>0</v>
      </c>
      <c r="S129" s="233"/>
      <c r="T129" s="235">
        <f>T130+T141+T145+T154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82</v>
      </c>
      <c r="AT129" s="237" t="s">
        <v>73</v>
      </c>
      <c r="AU129" s="237" t="s">
        <v>74</v>
      </c>
      <c r="AY129" s="236" t="s">
        <v>143</v>
      </c>
      <c r="BK129" s="238">
        <f>BK130+BK141+BK145+BK154</f>
        <v>0</v>
      </c>
    </row>
    <row r="130" s="12" customFormat="1" ht="22.8" customHeight="1">
      <c r="A130" s="12"/>
      <c r="B130" s="225"/>
      <c r="C130" s="226"/>
      <c r="D130" s="227" t="s">
        <v>73</v>
      </c>
      <c r="E130" s="239" t="s">
        <v>82</v>
      </c>
      <c r="F130" s="239" t="s">
        <v>144</v>
      </c>
      <c r="G130" s="226"/>
      <c r="H130" s="226"/>
      <c r="I130" s="229"/>
      <c r="J130" s="240">
        <f>BK130</f>
        <v>0</v>
      </c>
      <c r="K130" s="226"/>
      <c r="L130" s="231"/>
      <c r="M130" s="232"/>
      <c r="N130" s="233"/>
      <c r="O130" s="233"/>
      <c r="P130" s="234">
        <f>SUM(P131:P140)</f>
        <v>0</v>
      </c>
      <c r="Q130" s="233"/>
      <c r="R130" s="234">
        <f>SUM(R131:R140)</f>
        <v>0</v>
      </c>
      <c r="S130" s="233"/>
      <c r="T130" s="235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82</v>
      </c>
      <c r="AT130" s="237" t="s">
        <v>73</v>
      </c>
      <c r="AU130" s="237" t="s">
        <v>82</v>
      </c>
      <c r="AY130" s="236" t="s">
        <v>143</v>
      </c>
      <c r="BK130" s="238">
        <f>SUM(BK131:BK140)</f>
        <v>0</v>
      </c>
    </row>
    <row r="131" s="2" customFormat="1" ht="16.5" customHeight="1">
      <c r="A131" s="35"/>
      <c r="B131" s="36"/>
      <c r="C131" s="241" t="s">
        <v>82</v>
      </c>
      <c r="D131" s="241" t="s">
        <v>145</v>
      </c>
      <c r="E131" s="242" t="s">
        <v>146</v>
      </c>
      <c r="F131" s="243" t="s">
        <v>147</v>
      </c>
      <c r="G131" s="244" t="s">
        <v>148</v>
      </c>
      <c r="H131" s="245">
        <v>314.5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84</v>
      </c>
    </row>
    <row r="132" s="2" customFormat="1" ht="21.75" customHeight="1">
      <c r="A132" s="35"/>
      <c r="B132" s="36"/>
      <c r="C132" s="241" t="s">
        <v>84</v>
      </c>
      <c r="D132" s="241" t="s">
        <v>145</v>
      </c>
      <c r="E132" s="242" t="s">
        <v>150</v>
      </c>
      <c r="F132" s="243" t="s">
        <v>151</v>
      </c>
      <c r="G132" s="244" t="s">
        <v>148</v>
      </c>
      <c r="H132" s="245">
        <v>314.5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149</v>
      </c>
    </row>
    <row r="133" s="2" customFormat="1" ht="16.5" customHeight="1">
      <c r="A133" s="35"/>
      <c r="B133" s="36"/>
      <c r="C133" s="241" t="s">
        <v>152</v>
      </c>
      <c r="D133" s="241" t="s">
        <v>145</v>
      </c>
      <c r="E133" s="242" t="s">
        <v>153</v>
      </c>
      <c r="F133" s="243" t="s">
        <v>154</v>
      </c>
      <c r="G133" s="244" t="s">
        <v>148</v>
      </c>
      <c r="H133" s="245">
        <v>314.5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149</v>
      </c>
      <c r="AT133" s="253" t="s">
        <v>145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155</v>
      </c>
    </row>
    <row r="134" s="2" customFormat="1" ht="21.75" customHeight="1">
      <c r="A134" s="35"/>
      <c r="B134" s="36"/>
      <c r="C134" s="241" t="s">
        <v>149</v>
      </c>
      <c r="D134" s="241" t="s">
        <v>145</v>
      </c>
      <c r="E134" s="242" t="s">
        <v>156</v>
      </c>
      <c r="F134" s="243" t="s">
        <v>157</v>
      </c>
      <c r="G134" s="244" t="s">
        <v>158</v>
      </c>
      <c r="H134" s="245">
        <v>1.5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149</v>
      </c>
      <c r="AT134" s="253" t="s">
        <v>145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159</v>
      </c>
    </row>
    <row r="135" s="2" customFormat="1" ht="21.75" customHeight="1">
      <c r="A135" s="35"/>
      <c r="B135" s="36"/>
      <c r="C135" s="241" t="s">
        <v>160</v>
      </c>
      <c r="D135" s="241" t="s">
        <v>145</v>
      </c>
      <c r="E135" s="242" t="s">
        <v>318</v>
      </c>
      <c r="F135" s="243" t="s">
        <v>319</v>
      </c>
      <c r="G135" s="244" t="s">
        <v>158</v>
      </c>
      <c r="H135" s="245">
        <v>16.515999999999998</v>
      </c>
      <c r="I135" s="246"/>
      <c r="J135" s="247">
        <f>ROUND(I135*H135,2)</f>
        <v>0</v>
      </c>
      <c r="K135" s="248"/>
      <c r="L135" s="41"/>
      <c r="M135" s="249" t="s">
        <v>1</v>
      </c>
      <c r="N135" s="250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149</v>
      </c>
      <c r="AT135" s="253" t="s">
        <v>145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164</v>
      </c>
    </row>
    <row r="136" s="2" customFormat="1" ht="16.5" customHeight="1">
      <c r="A136" s="35"/>
      <c r="B136" s="36"/>
      <c r="C136" s="255" t="s">
        <v>155</v>
      </c>
      <c r="D136" s="255" t="s">
        <v>176</v>
      </c>
      <c r="E136" s="256" t="s">
        <v>320</v>
      </c>
      <c r="F136" s="257" t="s">
        <v>321</v>
      </c>
      <c r="G136" s="258" t="s">
        <v>179</v>
      </c>
      <c r="H136" s="259">
        <v>29.728999999999999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159</v>
      </c>
      <c r="AT136" s="253" t="s">
        <v>176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167</v>
      </c>
    </row>
    <row r="137" s="2" customFormat="1" ht="21.75" customHeight="1">
      <c r="A137" s="35"/>
      <c r="B137" s="36"/>
      <c r="C137" s="241" t="s">
        <v>168</v>
      </c>
      <c r="D137" s="241" t="s">
        <v>145</v>
      </c>
      <c r="E137" s="242" t="s">
        <v>172</v>
      </c>
      <c r="F137" s="243" t="s">
        <v>173</v>
      </c>
      <c r="G137" s="244" t="s">
        <v>148</v>
      </c>
      <c r="H137" s="245">
        <v>129.23599999999999</v>
      </c>
      <c r="I137" s="246"/>
      <c r="J137" s="247">
        <f>ROUND(I137*H137,2)</f>
        <v>0</v>
      </c>
      <c r="K137" s="248"/>
      <c r="L137" s="41"/>
      <c r="M137" s="249" t="s">
        <v>1</v>
      </c>
      <c r="N137" s="250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149</v>
      </c>
      <c r="AT137" s="253" t="s">
        <v>145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171</v>
      </c>
    </row>
    <row r="138" s="2" customFormat="1" ht="16.5" customHeight="1">
      <c r="A138" s="35"/>
      <c r="B138" s="36"/>
      <c r="C138" s="255" t="s">
        <v>159</v>
      </c>
      <c r="D138" s="255" t="s">
        <v>176</v>
      </c>
      <c r="E138" s="256" t="s">
        <v>177</v>
      </c>
      <c r="F138" s="257" t="s">
        <v>178</v>
      </c>
      <c r="G138" s="258" t="s">
        <v>179</v>
      </c>
      <c r="H138" s="259">
        <v>69.787000000000006</v>
      </c>
      <c r="I138" s="260"/>
      <c r="J138" s="261">
        <f>ROUND(I138*H138,2)</f>
        <v>0</v>
      </c>
      <c r="K138" s="262"/>
      <c r="L138" s="263"/>
      <c r="M138" s="264" t="s">
        <v>1</v>
      </c>
      <c r="N138" s="265" t="s">
        <v>39</v>
      </c>
      <c r="O138" s="88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3" t="s">
        <v>159</v>
      </c>
      <c r="AT138" s="253" t="s">
        <v>176</v>
      </c>
      <c r="AU138" s="253" t="s">
        <v>84</v>
      </c>
      <c r="AY138" s="14" t="s">
        <v>143</v>
      </c>
      <c r="BE138" s="254">
        <f>IF(N138="základní",J138,0)</f>
        <v>0</v>
      </c>
      <c r="BF138" s="254">
        <f>IF(N138="snížená",J138,0)</f>
        <v>0</v>
      </c>
      <c r="BG138" s="254">
        <f>IF(N138="zákl. přenesená",J138,0)</f>
        <v>0</v>
      </c>
      <c r="BH138" s="254">
        <f>IF(N138="sníž. přenesená",J138,0)</f>
        <v>0</v>
      </c>
      <c r="BI138" s="254">
        <f>IF(N138="nulová",J138,0)</f>
        <v>0</v>
      </c>
      <c r="BJ138" s="14" t="s">
        <v>82</v>
      </c>
      <c r="BK138" s="254">
        <f>ROUND(I138*H138,2)</f>
        <v>0</v>
      </c>
      <c r="BL138" s="14" t="s">
        <v>149</v>
      </c>
      <c r="BM138" s="253" t="s">
        <v>174</v>
      </c>
    </row>
    <row r="139" s="2" customFormat="1" ht="21.75" customHeight="1">
      <c r="A139" s="35"/>
      <c r="B139" s="36"/>
      <c r="C139" s="241" t="s">
        <v>175</v>
      </c>
      <c r="D139" s="241" t="s">
        <v>145</v>
      </c>
      <c r="E139" s="242" t="s">
        <v>181</v>
      </c>
      <c r="F139" s="243" t="s">
        <v>182</v>
      </c>
      <c r="G139" s="244" t="s">
        <v>148</v>
      </c>
      <c r="H139" s="245">
        <v>129.23599999999999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149</v>
      </c>
      <c r="AT139" s="253" t="s">
        <v>145</v>
      </c>
      <c r="AU139" s="253" t="s">
        <v>84</v>
      </c>
      <c r="AY139" s="14" t="s">
        <v>143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149</v>
      </c>
      <c r="BM139" s="253" t="s">
        <v>180</v>
      </c>
    </row>
    <row r="140" s="2" customFormat="1" ht="16.5" customHeight="1">
      <c r="A140" s="35"/>
      <c r="B140" s="36"/>
      <c r="C140" s="255" t="s">
        <v>164</v>
      </c>
      <c r="D140" s="255" t="s">
        <v>176</v>
      </c>
      <c r="E140" s="256" t="s">
        <v>185</v>
      </c>
      <c r="F140" s="257" t="s">
        <v>186</v>
      </c>
      <c r="G140" s="258" t="s">
        <v>187</v>
      </c>
      <c r="H140" s="259">
        <v>3.6920000000000002</v>
      </c>
      <c r="I140" s="260"/>
      <c r="J140" s="261">
        <f>ROUND(I140*H140,2)</f>
        <v>0</v>
      </c>
      <c r="K140" s="262"/>
      <c r="L140" s="263"/>
      <c r="M140" s="264" t="s">
        <v>1</v>
      </c>
      <c r="N140" s="265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159</v>
      </c>
      <c r="AT140" s="253" t="s">
        <v>176</v>
      </c>
      <c r="AU140" s="253" t="s">
        <v>84</v>
      </c>
      <c r="AY140" s="14" t="s">
        <v>143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149</v>
      </c>
      <c r="BM140" s="253" t="s">
        <v>183</v>
      </c>
    </row>
    <row r="141" s="12" customFormat="1" ht="22.8" customHeight="1">
      <c r="A141" s="12"/>
      <c r="B141" s="225"/>
      <c r="C141" s="226"/>
      <c r="D141" s="227" t="s">
        <v>73</v>
      </c>
      <c r="E141" s="239" t="s">
        <v>159</v>
      </c>
      <c r="F141" s="239" t="s">
        <v>549</v>
      </c>
      <c r="G141" s="226"/>
      <c r="H141" s="226"/>
      <c r="I141" s="229"/>
      <c r="J141" s="240">
        <f>BK141</f>
        <v>0</v>
      </c>
      <c r="K141" s="226"/>
      <c r="L141" s="231"/>
      <c r="M141" s="232"/>
      <c r="N141" s="233"/>
      <c r="O141" s="233"/>
      <c r="P141" s="234">
        <f>SUM(P142:P144)</f>
        <v>0</v>
      </c>
      <c r="Q141" s="233"/>
      <c r="R141" s="234">
        <f>SUM(R142:R144)</f>
        <v>0</v>
      </c>
      <c r="S141" s="233"/>
      <c r="T141" s="235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6" t="s">
        <v>82</v>
      </c>
      <c r="AT141" s="237" t="s">
        <v>73</v>
      </c>
      <c r="AU141" s="237" t="s">
        <v>82</v>
      </c>
      <c r="AY141" s="236" t="s">
        <v>143</v>
      </c>
      <c r="BK141" s="238">
        <f>SUM(BK142:BK144)</f>
        <v>0</v>
      </c>
    </row>
    <row r="142" s="2" customFormat="1" ht="21.75" customHeight="1">
      <c r="A142" s="35"/>
      <c r="B142" s="36"/>
      <c r="C142" s="241" t="s">
        <v>184</v>
      </c>
      <c r="D142" s="241" t="s">
        <v>145</v>
      </c>
      <c r="E142" s="242" t="s">
        <v>550</v>
      </c>
      <c r="F142" s="243" t="s">
        <v>551</v>
      </c>
      <c r="G142" s="244" t="s">
        <v>158</v>
      </c>
      <c r="H142" s="245">
        <v>0.33900000000000002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188</v>
      </c>
    </row>
    <row r="143" s="2" customFormat="1" ht="16.5" customHeight="1">
      <c r="A143" s="35"/>
      <c r="B143" s="36"/>
      <c r="C143" s="241" t="s">
        <v>167</v>
      </c>
      <c r="D143" s="241" t="s">
        <v>145</v>
      </c>
      <c r="E143" s="242" t="s">
        <v>552</v>
      </c>
      <c r="F143" s="243" t="s">
        <v>553</v>
      </c>
      <c r="G143" s="244" t="s">
        <v>158</v>
      </c>
      <c r="H143" s="245">
        <v>2.1600000000000001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192</v>
      </c>
    </row>
    <row r="144" s="2" customFormat="1" ht="16.5" customHeight="1">
      <c r="A144" s="35"/>
      <c r="B144" s="36"/>
      <c r="C144" s="241" t="s">
        <v>193</v>
      </c>
      <c r="D144" s="241" t="s">
        <v>145</v>
      </c>
      <c r="E144" s="242" t="s">
        <v>554</v>
      </c>
      <c r="F144" s="243" t="s">
        <v>555</v>
      </c>
      <c r="G144" s="244" t="s">
        <v>148</v>
      </c>
      <c r="H144" s="245">
        <v>8.6400000000000006</v>
      </c>
      <c r="I144" s="246"/>
      <c r="J144" s="247">
        <f>ROUND(I144*H144,2)</f>
        <v>0</v>
      </c>
      <c r="K144" s="248"/>
      <c r="L144" s="41"/>
      <c r="M144" s="249" t="s">
        <v>1</v>
      </c>
      <c r="N144" s="250" t="s">
        <v>39</v>
      </c>
      <c r="O144" s="88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3" t="s">
        <v>149</v>
      </c>
      <c r="AT144" s="253" t="s">
        <v>145</v>
      </c>
      <c r="AU144" s="253" t="s">
        <v>84</v>
      </c>
      <c r="AY144" s="14" t="s">
        <v>143</v>
      </c>
      <c r="BE144" s="254">
        <f>IF(N144="základní",J144,0)</f>
        <v>0</v>
      </c>
      <c r="BF144" s="254">
        <f>IF(N144="snížená",J144,0)</f>
        <v>0</v>
      </c>
      <c r="BG144" s="254">
        <f>IF(N144="zákl. přenesená",J144,0)</f>
        <v>0</v>
      </c>
      <c r="BH144" s="254">
        <f>IF(N144="sníž. přenesená",J144,0)</f>
        <v>0</v>
      </c>
      <c r="BI144" s="254">
        <f>IF(N144="nulová",J144,0)</f>
        <v>0</v>
      </c>
      <c r="BJ144" s="14" t="s">
        <v>82</v>
      </c>
      <c r="BK144" s="254">
        <f>ROUND(I144*H144,2)</f>
        <v>0</v>
      </c>
      <c r="BL144" s="14" t="s">
        <v>149</v>
      </c>
      <c r="BM144" s="253" t="s">
        <v>196</v>
      </c>
    </row>
    <row r="145" s="12" customFormat="1" ht="22.8" customHeight="1">
      <c r="A145" s="12"/>
      <c r="B145" s="225"/>
      <c r="C145" s="226"/>
      <c r="D145" s="227" t="s">
        <v>73</v>
      </c>
      <c r="E145" s="239" t="s">
        <v>175</v>
      </c>
      <c r="F145" s="239" t="s">
        <v>189</v>
      </c>
      <c r="G145" s="226"/>
      <c r="H145" s="226"/>
      <c r="I145" s="229"/>
      <c r="J145" s="240">
        <f>BK145</f>
        <v>0</v>
      </c>
      <c r="K145" s="226"/>
      <c r="L145" s="231"/>
      <c r="M145" s="232"/>
      <c r="N145" s="233"/>
      <c r="O145" s="233"/>
      <c r="P145" s="234">
        <f>SUM(P146:P153)</f>
        <v>0</v>
      </c>
      <c r="Q145" s="233"/>
      <c r="R145" s="234">
        <f>SUM(R146:R153)</f>
        <v>0</v>
      </c>
      <c r="S145" s="233"/>
      <c r="T145" s="235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6" t="s">
        <v>82</v>
      </c>
      <c r="AT145" s="237" t="s">
        <v>73</v>
      </c>
      <c r="AU145" s="237" t="s">
        <v>82</v>
      </c>
      <c r="AY145" s="236" t="s">
        <v>143</v>
      </c>
      <c r="BK145" s="238">
        <f>SUM(BK146:BK153)</f>
        <v>0</v>
      </c>
    </row>
    <row r="146" s="2" customFormat="1" ht="16.5" customHeight="1">
      <c r="A146" s="35"/>
      <c r="B146" s="36"/>
      <c r="C146" s="241" t="s">
        <v>171</v>
      </c>
      <c r="D146" s="241" t="s">
        <v>145</v>
      </c>
      <c r="E146" s="242" t="s">
        <v>190</v>
      </c>
      <c r="F146" s="243" t="s">
        <v>191</v>
      </c>
      <c r="G146" s="244" t="s">
        <v>158</v>
      </c>
      <c r="H146" s="245">
        <v>8.3759999999999994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84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199</v>
      </c>
    </row>
    <row r="147" s="2" customFormat="1" ht="21.75" customHeight="1">
      <c r="A147" s="35"/>
      <c r="B147" s="36"/>
      <c r="C147" s="241" t="s">
        <v>8</v>
      </c>
      <c r="D147" s="241" t="s">
        <v>145</v>
      </c>
      <c r="E147" s="242" t="s">
        <v>194</v>
      </c>
      <c r="F147" s="243" t="s">
        <v>195</v>
      </c>
      <c r="G147" s="244" t="s">
        <v>158</v>
      </c>
      <c r="H147" s="245">
        <v>0.33400000000000002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84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203</v>
      </c>
    </row>
    <row r="148" s="2" customFormat="1" ht="33" customHeight="1">
      <c r="A148" s="35"/>
      <c r="B148" s="36"/>
      <c r="C148" s="241" t="s">
        <v>174</v>
      </c>
      <c r="D148" s="241" t="s">
        <v>145</v>
      </c>
      <c r="E148" s="242" t="s">
        <v>197</v>
      </c>
      <c r="F148" s="243" t="s">
        <v>198</v>
      </c>
      <c r="G148" s="244" t="s">
        <v>158</v>
      </c>
      <c r="H148" s="245">
        <v>15.316000000000001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149</v>
      </c>
      <c r="AT148" s="253" t="s">
        <v>145</v>
      </c>
      <c r="AU148" s="253" t="s">
        <v>84</v>
      </c>
      <c r="AY148" s="14" t="s">
        <v>143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149</v>
      </c>
      <c r="BM148" s="253" t="s">
        <v>206</v>
      </c>
    </row>
    <row r="149" s="2" customFormat="1" ht="16.5" customHeight="1">
      <c r="A149" s="35"/>
      <c r="B149" s="36"/>
      <c r="C149" s="241" t="s">
        <v>207</v>
      </c>
      <c r="D149" s="241" t="s">
        <v>145</v>
      </c>
      <c r="E149" s="242" t="s">
        <v>556</v>
      </c>
      <c r="F149" s="243" t="s">
        <v>557</v>
      </c>
      <c r="G149" s="244" t="s">
        <v>179</v>
      </c>
      <c r="H149" s="245">
        <v>0.10000000000000001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84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210</v>
      </c>
    </row>
    <row r="150" s="2" customFormat="1" ht="21.75" customHeight="1">
      <c r="A150" s="35"/>
      <c r="B150" s="36"/>
      <c r="C150" s="241" t="s">
        <v>180</v>
      </c>
      <c r="D150" s="241" t="s">
        <v>145</v>
      </c>
      <c r="E150" s="242" t="s">
        <v>360</v>
      </c>
      <c r="F150" s="243" t="s">
        <v>361</v>
      </c>
      <c r="G150" s="244" t="s">
        <v>158</v>
      </c>
      <c r="H150" s="245">
        <v>23.818999999999999</v>
      </c>
      <c r="I150" s="246"/>
      <c r="J150" s="247">
        <f>ROUND(I150*H150,2)</f>
        <v>0</v>
      </c>
      <c r="K150" s="248"/>
      <c r="L150" s="41"/>
      <c r="M150" s="249" t="s">
        <v>1</v>
      </c>
      <c r="N150" s="250" t="s">
        <v>39</v>
      </c>
      <c r="O150" s="88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3" t="s">
        <v>149</v>
      </c>
      <c r="AT150" s="253" t="s">
        <v>145</v>
      </c>
      <c r="AU150" s="253" t="s">
        <v>84</v>
      </c>
      <c r="AY150" s="14" t="s">
        <v>143</v>
      </c>
      <c r="BE150" s="254">
        <f>IF(N150="základní",J150,0)</f>
        <v>0</v>
      </c>
      <c r="BF150" s="254">
        <f>IF(N150="snížená",J150,0)</f>
        <v>0</v>
      </c>
      <c r="BG150" s="254">
        <f>IF(N150="zákl. přenesená",J150,0)</f>
        <v>0</v>
      </c>
      <c r="BH150" s="254">
        <f>IF(N150="sníž. přenesená",J150,0)</f>
        <v>0</v>
      </c>
      <c r="BI150" s="254">
        <f>IF(N150="nulová",J150,0)</f>
        <v>0</v>
      </c>
      <c r="BJ150" s="14" t="s">
        <v>82</v>
      </c>
      <c r="BK150" s="254">
        <f>ROUND(I150*H150,2)</f>
        <v>0</v>
      </c>
      <c r="BL150" s="14" t="s">
        <v>149</v>
      </c>
      <c r="BM150" s="253" t="s">
        <v>214</v>
      </c>
    </row>
    <row r="151" s="2" customFormat="1" ht="21.75" customHeight="1">
      <c r="A151" s="35"/>
      <c r="B151" s="36"/>
      <c r="C151" s="241" t="s">
        <v>215</v>
      </c>
      <c r="D151" s="241" t="s">
        <v>145</v>
      </c>
      <c r="E151" s="242" t="s">
        <v>322</v>
      </c>
      <c r="F151" s="243" t="s">
        <v>323</v>
      </c>
      <c r="G151" s="244" t="s">
        <v>158</v>
      </c>
      <c r="H151" s="245">
        <v>387.45499999999998</v>
      </c>
      <c r="I151" s="246"/>
      <c r="J151" s="247">
        <f>ROUND(I151*H151,2)</f>
        <v>0</v>
      </c>
      <c r="K151" s="248"/>
      <c r="L151" s="41"/>
      <c r="M151" s="249" t="s">
        <v>1</v>
      </c>
      <c r="N151" s="250" t="s">
        <v>39</v>
      </c>
      <c r="O151" s="88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3" t="s">
        <v>149</v>
      </c>
      <c r="AT151" s="253" t="s">
        <v>145</v>
      </c>
      <c r="AU151" s="253" t="s">
        <v>84</v>
      </c>
      <c r="AY151" s="14" t="s">
        <v>143</v>
      </c>
      <c r="BE151" s="254">
        <f>IF(N151="základní",J151,0)</f>
        <v>0</v>
      </c>
      <c r="BF151" s="254">
        <f>IF(N151="snížená",J151,0)</f>
        <v>0</v>
      </c>
      <c r="BG151" s="254">
        <f>IF(N151="zákl. přenesená",J151,0)</f>
        <v>0</v>
      </c>
      <c r="BH151" s="254">
        <f>IF(N151="sníž. přenesená",J151,0)</f>
        <v>0</v>
      </c>
      <c r="BI151" s="254">
        <f>IF(N151="nulová",J151,0)</f>
        <v>0</v>
      </c>
      <c r="BJ151" s="14" t="s">
        <v>82</v>
      </c>
      <c r="BK151" s="254">
        <f>ROUND(I151*H151,2)</f>
        <v>0</v>
      </c>
      <c r="BL151" s="14" t="s">
        <v>149</v>
      </c>
      <c r="BM151" s="253" t="s">
        <v>218</v>
      </c>
    </row>
    <row r="152" s="2" customFormat="1" ht="21.75" customHeight="1">
      <c r="A152" s="35"/>
      <c r="B152" s="36"/>
      <c r="C152" s="241" t="s">
        <v>183</v>
      </c>
      <c r="D152" s="241" t="s">
        <v>145</v>
      </c>
      <c r="E152" s="242" t="s">
        <v>211</v>
      </c>
      <c r="F152" s="243" t="s">
        <v>558</v>
      </c>
      <c r="G152" s="244" t="s">
        <v>213</v>
      </c>
      <c r="H152" s="245">
        <v>1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149</v>
      </c>
      <c r="AT152" s="253" t="s">
        <v>145</v>
      </c>
      <c r="AU152" s="253" t="s">
        <v>84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149</v>
      </c>
      <c r="BM152" s="253" t="s">
        <v>221</v>
      </c>
    </row>
    <row r="153" s="2" customFormat="1" ht="21.75" customHeight="1">
      <c r="A153" s="35"/>
      <c r="B153" s="36"/>
      <c r="C153" s="241" t="s">
        <v>7</v>
      </c>
      <c r="D153" s="241" t="s">
        <v>145</v>
      </c>
      <c r="E153" s="242" t="s">
        <v>559</v>
      </c>
      <c r="F153" s="243" t="s">
        <v>560</v>
      </c>
      <c r="G153" s="244" t="s">
        <v>213</v>
      </c>
      <c r="H153" s="245">
        <v>20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149</v>
      </c>
      <c r="AT153" s="253" t="s">
        <v>145</v>
      </c>
      <c r="AU153" s="253" t="s">
        <v>84</v>
      </c>
      <c r="AY153" s="14" t="s">
        <v>143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149</v>
      </c>
      <c r="BM153" s="253" t="s">
        <v>224</v>
      </c>
    </row>
    <row r="154" s="12" customFormat="1" ht="22.8" customHeight="1">
      <c r="A154" s="12"/>
      <c r="B154" s="225"/>
      <c r="C154" s="226"/>
      <c r="D154" s="227" t="s">
        <v>73</v>
      </c>
      <c r="E154" s="239" t="s">
        <v>228</v>
      </c>
      <c r="F154" s="239" t="s">
        <v>229</v>
      </c>
      <c r="G154" s="226"/>
      <c r="H154" s="226"/>
      <c r="I154" s="229"/>
      <c r="J154" s="240">
        <f>BK154</f>
        <v>0</v>
      </c>
      <c r="K154" s="226"/>
      <c r="L154" s="231"/>
      <c r="M154" s="232"/>
      <c r="N154" s="233"/>
      <c r="O154" s="233"/>
      <c r="P154" s="234">
        <f>SUM(P155:P162)</f>
        <v>0</v>
      </c>
      <c r="Q154" s="233"/>
      <c r="R154" s="234">
        <f>SUM(R155:R162)</f>
        <v>0</v>
      </c>
      <c r="S154" s="233"/>
      <c r="T154" s="235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6" t="s">
        <v>82</v>
      </c>
      <c r="AT154" s="237" t="s">
        <v>73</v>
      </c>
      <c r="AU154" s="237" t="s">
        <v>82</v>
      </c>
      <c r="AY154" s="236" t="s">
        <v>143</v>
      </c>
      <c r="BK154" s="238">
        <f>SUM(BK155:BK162)</f>
        <v>0</v>
      </c>
    </row>
    <row r="155" s="2" customFormat="1" ht="21.75" customHeight="1">
      <c r="A155" s="35"/>
      <c r="B155" s="36"/>
      <c r="C155" s="241" t="s">
        <v>188</v>
      </c>
      <c r="D155" s="241" t="s">
        <v>145</v>
      </c>
      <c r="E155" s="242" t="s">
        <v>231</v>
      </c>
      <c r="F155" s="243" t="s">
        <v>232</v>
      </c>
      <c r="G155" s="244" t="s">
        <v>179</v>
      </c>
      <c r="H155" s="245">
        <v>310.471</v>
      </c>
      <c r="I155" s="246"/>
      <c r="J155" s="247">
        <f>ROUND(I155*H155,2)</f>
        <v>0</v>
      </c>
      <c r="K155" s="248"/>
      <c r="L155" s="41"/>
      <c r="M155" s="249" t="s">
        <v>1</v>
      </c>
      <c r="N155" s="250" t="s">
        <v>39</v>
      </c>
      <c r="O155" s="88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3" t="s">
        <v>149</v>
      </c>
      <c r="AT155" s="253" t="s">
        <v>145</v>
      </c>
      <c r="AU155" s="253" t="s">
        <v>84</v>
      </c>
      <c r="AY155" s="14" t="s">
        <v>143</v>
      </c>
      <c r="BE155" s="254">
        <f>IF(N155="základní",J155,0)</f>
        <v>0</v>
      </c>
      <c r="BF155" s="254">
        <f>IF(N155="snížená",J155,0)</f>
        <v>0</v>
      </c>
      <c r="BG155" s="254">
        <f>IF(N155="zákl. přenesená",J155,0)</f>
        <v>0</v>
      </c>
      <c r="BH155" s="254">
        <f>IF(N155="sníž. přenesená",J155,0)</f>
        <v>0</v>
      </c>
      <c r="BI155" s="254">
        <f>IF(N155="nulová",J155,0)</f>
        <v>0</v>
      </c>
      <c r="BJ155" s="14" t="s">
        <v>82</v>
      </c>
      <c r="BK155" s="254">
        <f>ROUND(I155*H155,2)</f>
        <v>0</v>
      </c>
      <c r="BL155" s="14" t="s">
        <v>149</v>
      </c>
      <c r="BM155" s="253" t="s">
        <v>227</v>
      </c>
    </row>
    <row r="156" s="2" customFormat="1" ht="16.5" customHeight="1">
      <c r="A156" s="35"/>
      <c r="B156" s="36"/>
      <c r="C156" s="241" t="s">
        <v>230</v>
      </c>
      <c r="D156" s="241" t="s">
        <v>145</v>
      </c>
      <c r="E156" s="242" t="s">
        <v>234</v>
      </c>
      <c r="F156" s="243" t="s">
        <v>235</v>
      </c>
      <c r="G156" s="244" t="s">
        <v>179</v>
      </c>
      <c r="H156" s="245">
        <v>310.471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149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149</v>
      </c>
      <c r="BM156" s="253" t="s">
        <v>233</v>
      </c>
    </row>
    <row r="157" s="2" customFormat="1" ht="21.75" customHeight="1">
      <c r="A157" s="35"/>
      <c r="B157" s="36"/>
      <c r="C157" s="241" t="s">
        <v>192</v>
      </c>
      <c r="D157" s="241" t="s">
        <v>145</v>
      </c>
      <c r="E157" s="242" t="s">
        <v>241</v>
      </c>
      <c r="F157" s="243" t="s">
        <v>242</v>
      </c>
      <c r="G157" s="244" t="s">
        <v>179</v>
      </c>
      <c r="H157" s="245">
        <v>30</v>
      </c>
      <c r="I157" s="246"/>
      <c r="J157" s="247">
        <f>ROUND(I157*H157,2)</f>
        <v>0</v>
      </c>
      <c r="K157" s="248"/>
      <c r="L157" s="41"/>
      <c r="M157" s="249" t="s">
        <v>1</v>
      </c>
      <c r="N157" s="250" t="s">
        <v>39</v>
      </c>
      <c r="O157" s="88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149</v>
      </c>
      <c r="AT157" s="253" t="s">
        <v>145</v>
      </c>
      <c r="AU157" s="253" t="s">
        <v>84</v>
      </c>
      <c r="AY157" s="14" t="s">
        <v>143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149</v>
      </c>
      <c r="BM157" s="253" t="s">
        <v>236</v>
      </c>
    </row>
    <row r="158" s="2" customFormat="1" ht="33" customHeight="1">
      <c r="A158" s="35"/>
      <c r="B158" s="36"/>
      <c r="C158" s="241" t="s">
        <v>237</v>
      </c>
      <c r="D158" s="241" t="s">
        <v>145</v>
      </c>
      <c r="E158" s="242" t="s">
        <v>248</v>
      </c>
      <c r="F158" s="243" t="s">
        <v>249</v>
      </c>
      <c r="G158" s="244" t="s">
        <v>179</v>
      </c>
      <c r="H158" s="245">
        <v>280.471</v>
      </c>
      <c r="I158" s="246"/>
      <c r="J158" s="247">
        <f>ROUND(I158*H158,2)</f>
        <v>0</v>
      </c>
      <c r="K158" s="248"/>
      <c r="L158" s="41"/>
      <c r="M158" s="249" t="s">
        <v>1</v>
      </c>
      <c r="N158" s="250" t="s">
        <v>39</v>
      </c>
      <c r="O158" s="88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3" t="s">
        <v>149</v>
      </c>
      <c r="AT158" s="253" t="s">
        <v>145</v>
      </c>
      <c r="AU158" s="253" t="s">
        <v>84</v>
      </c>
      <c r="AY158" s="14" t="s">
        <v>143</v>
      </c>
      <c r="BE158" s="254">
        <f>IF(N158="základní",J158,0)</f>
        <v>0</v>
      </c>
      <c r="BF158" s="254">
        <f>IF(N158="snížená",J158,0)</f>
        <v>0</v>
      </c>
      <c r="BG158" s="254">
        <f>IF(N158="zákl. přenesená",J158,0)</f>
        <v>0</v>
      </c>
      <c r="BH158" s="254">
        <f>IF(N158="sníž. přenesená",J158,0)</f>
        <v>0</v>
      </c>
      <c r="BI158" s="254">
        <f>IF(N158="nulová",J158,0)</f>
        <v>0</v>
      </c>
      <c r="BJ158" s="14" t="s">
        <v>82</v>
      </c>
      <c r="BK158" s="254">
        <f>ROUND(I158*H158,2)</f>
        <v>0</v>
      </c>
      <c r="BL158" s="14" t="s">
        <v>149</v>
      </c>
      <c r="BM158" s="253" t="s">
        <v>240</v>
      </c>
    </row>
    <row r="159" s="2" customFormat="1" ht="21.75" customHeight="1">
      <c r="A159" s="35"/>
      <c r="B159" s="36"/>
      <c r="C159" s="241" t="s">
        <v>196</v>
      </c>
      <c r="D159" s="241" t="s">
        <v>145</v>
      </c>
      <c r="E159" s="242" t="s">
        <v>252</v>
      </c>
      <c r="F159" s="243" t="s">
        <v>253</v>
      </c>
      <c r="G159" s="244" t="s">
        <v>179</v>
      </c>
      <c r="H159" s="245">
        <v>0.059999999999999998</v>
      </c>
      <c r="I159" s="246"/>
      <c r="J159" s="247">
        <f>ROUND(I159*H159,2)</f>
        <v>0</v>
      </c>
      <c r="K159" s="248"/>
      <c r="L159" s="41"/>
      <c r="M159" s="249" t="s">
        <v>1</v>
      </c>
      <c r="N159" s="250" t="s">
        <v>39</v>
      </c>
      <c r="O159" s="88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3" t="s">
        <v>149</v>
      </c>
      <c r="AT159" s="253" t="s">
        <v>145</v>
      </c>
      <c r="AU159" s="253" t="s">
        <v>84</v>
      </c>
      <c r="AY159" s="14" t="s">
        <v>143</v>
      </c>
      <c r="BE159" s="254">
        <f>IF(N159="základní",J159,0)</f>
        <v>0</v>
      </c>
      <c r="BF159" s="254">
        <f>IF(N159="snížená",J159,0)</f>
        <v>0</v>
      </c>
      <c r="BG159" s="254">
        <f>IF(N159="zákl. přenesená",J159,0)</f>
        <v>0</v>
      </c>
      <c r="BH159" s="254">
        <f>IF(N159="sníž. přenesená",J159,0)</f>
        <v>0</v>
      </c>
      <c r="BI159" s="254">
        <f>IF(N159="nulová",J159,0)</f>
        <v>0</v>
      </c>
      <c r="BJ159" s="14" t="s">
        <v>82</v>
      </c>
      <c r="BK159" s="254">
        <f>ROUND(I159*H159,2)</f>
        <v>0</v>
      </c>
      <c r="BL159" s="14" t="s">
        <v>149</v>
      </c>
      <c r="BM159" s="253" t="s">
        <v>243</v>
      </c>
    </row>
    <row r="160" s="2" customFormat="1" ht="21.75" customHeight="1">
      <c r="A160" s="35"/>
      <c r="B160" s="36"/>
      <c r="C160" s="241" t="s">
        <v>244</v>
      </c>
      <c r="D160" s="241" t="s">
        <v>145</v>
      </c>
      <c r="E160" s="242" t="s">
        <v>255</v>
      </c>
      <c r="F160" s="243" t="s">
        <v>256</v>
      </c>
      <c r="G160" s="244" t="s">
        <v>179</v>
      </c>
      <c r="H160" s="245">
        <v>16</v>
      </c>
      <c r="I160" s="246"/>
      <c r="J160" s="247">
        <f>ROUND(I160*H160,2)</f>
        <v>0</v>
      </c>
      <c r="K160" s="248"/>
      <c r="L160" s="41"/>
      <c r="M160" s="249" t="s">
        <v>1</v>
      </c>
      <c r="N160" s="250" t="s">
        <v>39</v>
      </c>
      <c r="O160" s="88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3" t="s">
        <v>149</v>
      </c>
      <c r="AT160" s="253" t="s">
        <v>145</v>
      </c>
      <c r="AU160" s="253" t="s">
        <v>84</v>
      </c>
      <c r="AY160" s="14" t="s">
        <v>143</v>
      </c>
      <c r="BE160" s="254">
        <f>IF(N160="základní",J160,0)</f>
        <v>0</v>
      </c>
      <c r="BF160" s="254">
        <f>IF(N160="snížená",J160,0)</f>
        <v>0</v>
      </c>
      <c r="BG160" s="254">
        <f>IF(N160="zákl. přenesená",J160,0)</f>
        <v>0</v>
      </c>
      <c r="BH160" s="254">
        <f>IF(N160="sníž. přenesená",J160,0)</f>
        <v>0</v>
      </c>
      <c r="BI160" s="254">
        <f>IF(N160="nulová",J160,0)</f>
        <v>0</v>
      </c>
      <c r="BJ160" s="14" t="s">
        <v>82</v>
      </c>
      <c r="BK160" s="254">
        <f>ROUND(I160*H160,2)</f>
        <v>0</v>
      </c>
      <c r="BL160" s="14" t="s">
        <v>149</v>
      </c>
      <c r="BM160" s="253" t="s">
        <v>247</v>
      </c>
    </row>
    <row r="161" s="2" customFormat="1" ht="21.75" customHeight="1">
      <c r="A161" s="35"/>
      <c r="B161" s="36"/>
      <c r="C161" s="241" t="s">
        <v>199</v>
      </c>
      <c r="D161" s="241" t="s">
        <v>145</v>
      </c>
      <c r="E161" s="242" t="s">
        <v>428</v>
      </c>
      <c r="F161" s="243" t="s">
        <v>561</v>
      </c>
      <c r="G161" s="244" t="s">
        <v>179</v>
      </c>
      <c r="H161" s="245">
        <v>0.64000000000000001</v>
      </c>
      <c r="I161" s="246"/>
      <c r="J161" s="247">
        <f>ROUND(I161*H161,2)</f>
        <v>0</v>
      </c>
      <c r="K161" s="248"/>
      <c r="L161" s="41"/>
      <c r="M161" s="249" t="s">
        <v>1</v>
      </c>
      <c r="N161" s="250" t="s">
        <v>39</v>
      </c>
      <c r="O161" s="88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3" t="s">
        <v>149</v>
      </c>
      <c r="AT161" s="253" t="s">
        <v>145</v>
      </c>
      <c r="AU161" s="253" t="s">
        <v>84</v>
      </c>
      <c r="AY161" s="14" t="s">
        <v>143</v>
      </c>
      <c r="BE161" s="254">
        <f>IF(N161="základní",J161,0)</f>
        <v>0</v>
      </c>
      <c r="BF161" s="254">
        <f>IF(N161="snížená",J161,0)</f>
        <v>0</v>
      </c>
      <c r="BG161" s="254">
        <f>IF(N161="zákl. přenesená",J161,0)</f>
        <v>0</v>
      </c>
      <c r="BH161" s="254">
        <f>IF(N161="sníž. přenesená",J161,0)</f>
        <v>0</v>
      </c>
      <c r="BI161" s="254">
        <f>IF(N161="nulová",J161,0)</f>
        <v>0</v>
      </c>
      <c r="BJ161" s="14" t="s">
        <v>82</v>
      </c>
      <c r="BK161" s="254">
        <f>ROUND(I161*H161,2)</f>
        <v>0</v>
      </c>
      <c r="BL161" s="14" t="s">
        <v>149</v>
      </c>
      <c r="BM161" s="253" t="s">
        <v>250</v>
      </c>
    </row>
    <row r="162" s="2" customFormat="1" ht="16.5" customHeight="1">
      <c r="A162" s="35"/>
      <c r="B162" s="36"/>
      <c r="C162" s="241" t="s">
        <v>251</v>
      </c>
      <c r="D162" s="241" t="s">
        <v>145</v>
      </c>
      <c r="E162" s="242" t="s">
        <v>259</v>
      </c>
      <c r="F162" s="243" t="s">
        <v>260</v>
      </c>
      <c r="G162" s="244" t="s">
        <v>179</v>
      </c>
      <c r="H162" s="245">
        <v>0.29999999999999999</v>
      </c>
      <c r="I162" s="246"/>
      <c r="J162" s="247">
        <f>ROUND(I162*H162,2)</f>
        <v>0</v>
      </c>
      <c r="K162" s="248"/>
      <c r="L162" s="41"/>
      <c r="M162" s="249" t="s">
        <v>1</v>
      </c>
      <c r="N162" s="250" t="s">
        <v>39</v>
      </c>
      <c r="O162" s="88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3" t="s">
        <v>149</v>
      </c>
      <c r="AT162" s="253" t="s">
        <v>145</v>
      </c>
      <c r="AU162" s="253" t="s">
        <v>84</v>
      </c>
      <c r="AY162" s="14" t="s">
        <v>143</v>
      </c>
      <c r="BE162" s="254">
        <f>IF(N162="základní",J162,0)</f>
        <v>0</v>
      </c>
      <c r="BF162" s="254">
        <f>IF(N162="snížená",J162,0)</f>
        <v>0</v>
      </c>
      <c r="BG162" s="254">
        <f>IF(N162="zákl. přenesená",J162,0)</f>
        <v>0</v>
      </c>
      <c r="BH162" s="254">
        <f>IF(N162="sníž. přenesená",J162,0)</f>
        <v>0</v>
      </c>
      <c r="BI162" s="254">
        <f>IF(N162="nulová",J162,0)</f>
        <v>0</v>
      </c>
      <c r="BJ162" s="14" t="s">
        <v>82</v>
      </c>
      <c r="BK162" s="254">
        <f>ROUND(I162*H162,2)</f>
        <v>0</v>
      </c>
      <c r="BL162" s="14" t="s">
        <v>149</v>
      </c>
      <c r="BM162" s="253" t="s">
        <v>254</v>
      </c>
    </row>
    <row r="163" s="12" customFormat="1" ht="25.92" customHeight="1">
      <c r="A163" s="12"/>
      <c r="B163" s="225"/>
      <c r="C163" s="226"/>
      <c r="D163" s="227" t="s">
        <v>73</v>
      </c>
      <c r="E163" s="228" t="s">
        <v>265</v>
      </c>
      <c r="F163" s="228" t="s">
        <v>266</v>
      </c>
      <c r="G163" s="226"/>
      <c r="H163" s="226"/>
      <c r="I163" s="229"/>
      <c r="J163" s="230">
        <f>BK163</f>
        <v>0</v>
      </c>
      <c r="K163" s="226"/>
      <c r="L163" s="231"/>
      <c r="M163" s="232"/>
      <c r="N163" s="233"/>
      <c r="O163" s="233"/>
      <c r="P163" s="234">
        <f>P164+P168</f>
        <v>0</v>
      </c>
      <c r="Q163" s="233"/>
      <c r="R163" s="234">
        <f>R164+R168</f>
        <v>0</v>
      </c>
      <c r="S163" s="233"/>
      <c r="T163" s="235">
        <f>T164+T168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84</v>
      </c>
      <c r="AT163" s="237" t="s">
        <v>73</v>
      </c>
      <c r="AU163" s="237" t="s">
        <v>74</v>
      </c>
      <c r="AY163" s="236" t="s">
        <v>143</v>
      </c>
      <c r="BK163" s="238">
        <f>BK164+BK168</f>
        <v>0</v>
      </c>
    </row>
    <row r="164" s="12" customFormat="1" ht="22.8" customHeight="1">
      <c r="A164" s="12"/>
      <c r="B164" s="225"/>
      <c r="C164" s="226"/>
      <c r="D164" s="227" t="s">
        <v>73</v>
      </c>
      <c r="E164" s="239" t="s">
        <v>276</v>
      </c>
      <c r="F164" s="239" t="s">
        <v>277</v>
      </c>
      <c r="G164" s="226"/>
      <c r="H164" s="226"/>
      <c r="I164" s="229"/>
      <c r="J164" s="240">
        <f>BK164</f>
        <v>0</v>
      </c>
      <c r="K164" s="226"/>
      <c r="L164" s="231"/>
      <c r="M164" s="232"/>
      <c r="N164" s="233"/>
      <c r="O164" s="233"/>
      <c r="P164" s="234">
        <f>SUM(P165:P167)</f>
        <v>0</v>
      </c>
      <c r="Q164" s="233"/>
      <c r="R164" s="234">
        <f>SUM(R165:R167)</f>
        <v>0</v>
      </c>
      <c r="S164" s="233"/>
      <c r="T164" s="235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6" t="s">
        <v>84</v>
      </c>
      <c r="AT164" s="237" t="s">
        <v>73</v>
      </c>
      <c r="AU164" s="237" t="s">
        <v>82</v>
      </c>
      <c r="AY164" s="236" t="s">
        <v>143</v>
      </c>
      <c r="BK164" s="238">
        <f>SUM(BK165:BK167)</f>
        <v>0</v>
      </c>
    </row>
    <row r="165" s="2" customFormat="1" ht="16.5" customHeight="1">
      <c r="A165" s="35"/>
      <c r="B165" s="36"/>
      <c r="C165" s="241" t="s">
        <v>203</v>
      </c>
      <c r="D165" s="241" t="s">
        <v>145</v>
      </c>
      <c r="E165" s="242" t="s">
        <v>279</v>
      </c>
      <c r="F165" s="243" t="s">
        <v>280</v>
      </c>
      <c r="G165" s="244" t="s">
        <v>281</v>
      </c>
      <c r="H165" s="245">
        <v>27</v>
      </c>
      <c r="I165" s="246"/>
      <c r="J165" s="247">
        <f>ROUND(I165*H165,2)</f>
        <v>0</v>
      </c>
      <c r="K165" s="248"/>
      <c r="L165" s="41"/>
      <c r="M165" s="249" t="s">
        <v>1</v>
      </c>
      <c r="N165" s="250" t="s">
        <v>39</v>
      </c>
      <c r="O165" s="88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3" t="s">
        <v>174</v>
      </c>
      <c r="AT165" s="253" t="s">
        <v>145</v>
      </c>
      <c r="AU165" s="253" t="s">
        <v>84</v>
      </c>
      <c r="AY165" s="14" t="s">
        <v>143</v>
      </c>
      <c r="BE165" s="254">
        <f>IF(N165="základní",J165,0)</f>
        <v>0</v>
      </c>
      <c r="BF165" s="254">
        <f>IF(N165="snížená",J165,0)</f>
        <v>0</v>
      </c>
      <c r="BG165" s="254">
        <f>IF(N165="zákl. přenesená",J165,0)</f>
        <v>0</v>
      </c>
      <c r="BH165" s="254">
        <f>IF(N165="sníž. přenesená",J165,0)</f>
        <v>0</v>
      </c>
      <c r="BI165" s="254">
        <f>IF(N165="nulová",J165,0)</f>
        <v>0</v>
      </c>
      <c r="BJ165" s="14" t="s">
        <v>82</v>
      </c>
      <c r="BK165" s="254">
        <f>ROUND(I165*H165,2)</f>
        <v>0</v>
      </c>
      <c r="BL165" s="14" t="s">
        <v>174</v>
      </c>
      <c r="BM165" s="253" t="s">
        <v>257</v>
      </c>
    </row>
    <row r="166" s="2" customFormat="1" ht="16.5" customHeight="1">
      <c r="A166" s="35"/>
      <c r="B166" s="36"/>
      <c r="C166" s="241" t="s">
        <v>258</v>
      </c>
      <c r="D166" s="241" t="s">
        <v>145</v>
      </c>
      <c r="E166" s="242" t="s">
        <v>290</v>
      </c>
      <c r="F166" s="243" t="s">
        <v>291</v>
      </c>
      <c r="G166" s="244" t="s">
        <v>281</v>
      </c>
      <c r="H166" s="245">
        <v>39.049999999999997</v>
      </c>
      <c r="I166" s="246"/>
      <c r="J166" s="247">
        <f>ROUND(I166*H166,2)</f>
        <v>0</v>
      </c>
      <c r="K166" s="248"/>
      <c r="L166" s="41"/>
      <c r="M166" s="249" t="s">
        <v>1</v>
      </c>
      <c r="N166" s="250" t="s">
        <v>39</v>
      </c>
      <c r="O166" s="88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3" t="s">
        <v>174</v>
      </c>
      <c r="AT166" s="253" t="s">
        <v>145</v>
      </c>
      <c r="AU166" s="253" t="s">
        <v>84</v>
      </c>
      <c r="AY166" s="14" t="s">
        <v>143</v>
      </c>
      <c r="BE166" s="254">
        <f>IF(N166="základní",J166,0)</f>
        <v>0</v>
      </c>
      <c r="BF166" s="254">
        <f>IF(N166="snížená",J166,0)</f>
        <v>0</v>
      </c>
      <c r="BG166" s="254">
        <f>IF(N166="zákl. přenesená",J166,0)</f>
        <v>0</v>
      </c>
      <c r="BH166" s="254">
        <f>IF(N166="sníž. přenesená",J166,0)</f>
        <v>0</v>
      </c>
      <c r="BI166" s="254">
        <f>IF(N166="nulová",J166,0)</f>
        <v>0</v>
      </c>
      <c r="BJ166" s="14" t="s">
        <v>82</v>
      </c>
      <c r="BK166" s="254">
        <f>ROUND(I166*H166,2)</f>
        <v>0</v>
      </c>
      <c r="BL166" s="14" t="s">
        <v>174</v>
      </c>
      <c r="BM166" s="253" t="s">
        <v>261</v>
      </c>
    </row>
    <row r="167" s="2" customFormat="1" ht="16.5" customHeight="1">
      <c r="A167" s="35"/>
      <c r="B167" s="36"/>
      <c r="C167" s="241" t="s">
        <v>206</v>
      </c>
      <c r="D167" s="241" t="s">
        <v>145</v>
      </c>
      <c r="E167" s="242" t="s">
        <v>334</v>
      </c>
      <c r="F167" s="243" t="s">
        <v>335</v>
      </c>
      <c r="G167" s="244" t="s">
        <v>281</v>
      </c>
      <c r="H167" s="245">
        <v>14.5</v>
      </c>
      <c r="I167" s="246"/>
      <c r="J167" s="247">
        <f>ROUND(I167*H167,2)</f>
        <v>0</v>
      </c>
      <c r="K167" s="248"/>
      <c r="L167" s="41"/>
      <c r="M167" s="249" t="s">
        <v>1</v>
      </c>
      <c r="N167" s="250" t="s">
        <v>39</v>
      </c>
      <c r="O167" s="88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3" t="s">
        <v>174</v>
      </c>
      <c r="AT167" s="253" t="s">
        <v>145</v>
      </c>
      <c r="AU167" s="253" t="s">
        <v>84</v>
      </c>
      <c r="AY167" s="14" t="s">
        <v>143</v>
      </c>
      <c r="BE167" s="254">
        <f>IF(N167="základní",J167,0)</f>
        <v>0</v>
      </c>
      <c r="BF167" s="254">
        <f>IF(N167="snížená",J167,0)</f>
        <v>0</v>
      </c>
      <c r="BG167" s="254">
        <f>IF(N167="zákl. přenesená",J167,0)</f>
        <v>0</v>
      </c>
      <c r="BH167" s="254">
        <f>IF(N167="sníž. přenesená",J167,0)</f>
        <v>0</v>
      </c>
      <c r="BI167" s="254">
        <f>IF(N167="nulová",J167,0)</f>
        <v>0</v>
      </c>
      <c r="BJ167" s="14" t="s">
        <v>82</v>
      </c>
      <c r="BK167" s="254">
        <f>ROUND(I167*H167,2)</f>
        <v>0</v>
      </c>
      <c r="BL167" s="14" t="s">
        <v>174</v>
      </c>
      <c r="BM167" s="253" t="s">
        <v>264</v>
      </c>
    </row>
    <row r="168" s="12" customFormat="1" ht="22.8" customHeight="1">
      <c r="A168" s="12"/>
      <c r="B168" s="225"/>
      <c r="C168" s="226"/>
      <c r="D168" s="227" t="s">
        <v>73</v>
      </c>
      <c r="E168" s="239" t="s">
        <v>372</v>
      </c>
      <c r="F168" s="239" t="s">
        <v>373</v>
      </c>
      <c r="G168" s="226"/>
      <c r="H168" s="226"/>
      <c r="I168" s="229"/>
      <c r="J168" s="240">
        <f>BK168</f>
        <v>0</v>
      </c>
      <c r="K168" s="226"/>
      <c r="L168" s="231"/>
      <c r="M168" s="232"/>
      <c r="N168" s="233"/>
      <c r="O168" s="233"/>
      <c r="P168" s="234">
        <f>P169</f>
        <v>0</v>
      </c>
      <c r="Q168" s="233"/>
      <c r="R168" s="234">
        <f>R169</f>
        <v>0</v>
      </c>
      <c r="S168" s="233"/>
      <c r="T168" s="235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6" t="s">
        <v>84</v>
      </c>
      <c r="AT168" s="237" t="s">
        <v>73</v>
      </c>
      <c r="AU168" s="237" t="s">
        <v>82</v>
      </c>
      <c r="AY168" s="236" t="s">
        <v>143</v>
      </c>
      <c r="BK168" s="238">
        <f>BK169</f>
        <v>0</v>
      </c>
    </row>
    <row r="169" s="2" customFormat="1" ht="55.5" customHeight="1">
      <c r="A169" s="35"/>
      <c r="B169" s="36"/>
      <c r="C169" s="241" t="s">
        <v>269</v>
      </c>
      <c r="D169" s="241" t="s">
        <v>145</v>
      </c>
      <c r="E169" s="242" t="s">
        <v>374</v>
      </c>
      <c r="F169" s="243" t="s">
        <v>562</v>
      </c>
      <c r="G169" s="244" t="s">
        <v>148</v>
      </c>
      <c r="H169" s="245">
        <v>133.94200000000001</v>
      </c>
      <c r="I169" s="246"/>
      <c r="J169" s="247">
        <f>ROUND(I169*H169,2)</f>
        <v>0</v>
      </c>
      <c r="K169" s="248"/>
      <c r="L169" s="41"/>
      <c r="M169" s="266" t="s">
        <v>1</v>
      </c>
      <c r="N169" s="267" t="s">
        <v>39</v>
      </c>
      <c r="O169" s="268"/>
      <c r="P169" s="269">
        <f>O169*H169</f>
        <v>0</v>
      </c>
      <c r="Q169" s="269">
        <v>0</v>
      </c>
      <c r="R169" s="269">
        <f>Q169*H169</f>
        <v>0</v>
      </c>
      <c r="S169" s="269">
        <v>0</v>
      </c>
      <c r="T169" s="27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3" t="s">
        <v>174</v>
      </c>
      <c r="AT169" s="253" t="s">
        <v>145</v>
      </c>
      <c r="AU169" s="253" t="s">
        <v>84</v>
      </c>
      <c r="AY169" s="14" t="s">
        <v>143</v>
      </c>
      <c r="BE169" s="254">
        <f>IF(N169="základní",J169,0)</f>
        <v>0</v>
      </c>
      <c r="BF169" s="254">
        <f>IF(N169="snížená",J169,0)</f>
        <v>0</v>
      </c>
      <c r="BG169" s="254">
        <f>IF(N169="zákl. přenesená",J169,0)</f>
        <v>0</v>
      </c>
      <c r="BH169" s="254">
        <f>IF(N169="sníž. přenesená",J169,0)</f>
        <v>0</v>
      </c>
      <c r="BI169" s="254">
        <f>IF(N169="nulová",J169,0)</f>
        <v>0</v>
      </c>
      <c r="BJ169" s="14" t="s">
        <v>82</v>
      </c>
      <c r="BK169" s="254">
        <f>ROUND(I169*H169,2)</f>
        <v>0</v>
      </c>
      <c r="BL169" s="14" t="s">
        <v>174</v>
      </c>
      <c r="BM169" s="253" t="s">
        <v>272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189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dvkdoZWPCvByT/9suJ4QtYj3kAI4eLLkUMbayraQiFIYwTZT0dtjaUvS+Hf9W7SvKYFbK1aSp/WwE2t475e33A==" hashValue="6+hSsebi2ckxAzSo2YDt29B+LiPZtu+qJVJjAgfFwHFZrQR/0tJGDqFxnxCJfsVxDlYjk9kaQbMZponK5vvyZw==" algorithmName="SHA-512" password="CC35"/>
  <autoFilter ref="C127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111</v>
      </c>
      <c r="I8" s="143"/>
      <c r="L8" s="17"/>
    </row>
    <row r="9" s="2" customFormat="1" ht="23.25" customHeight="1">
      <c r="A9" s="35"/>
      <c r="B9" s="41"/>
      <c r="C9" s="35"/>
      <c r="D9" s="35"/>
      <c r="E9" s="150" t="s">
        <v>544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545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563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547</v>
      </c>
      <c r="G14" s="35"/>
      <c r="H14" s="35"/>
      <c r="I14" s="153" t="s">
        <v>22</v>
      </c>
      <c r="J14" s="154" t="str">
        <f>'Rekapitulace stavby'!AN8</f>
        <v>21. 4. 2020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ROUND(J127,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ROUND((SUM(BE127:BE157)),  2)</f>
        <v>0</v>
      </c>
      <c r="G35" s="35"/>
      <c r="H35" s="35"/>
      <c r="I35" s="168">
        <v>0.20999999999999999</v>
      </c>
      <c r="J35" s="167">
        <f>ROUND(((SUM(BE127:BE157))*I35),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ROUND((SUM(BF127:BF157)),  2)</f>
        <v>0</v>
      </c>
      <c r="G36" s="35"/>
      <c r="H36" s="35"/>
      <c r="I36" s="168">
        <v>0.14999999999999999</v>
      </c>
      <c r="J36" s="167">
        <f>ROUND(((SUM(BF127:BF157))*I36),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ROUND((SUM(BG127:BG157)),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ROUND((SUM(BH127:BH157)),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ROUND((SUM(BI127:BI157)),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111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93" t="s">
        <v>544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545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Hoškov Strážní stan. - Hoškovice - Strážní stanice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Hoškovice</v>
      </c>
      <c r="G91" s="37"/>
      <c r="H91" s="37"/>
      <c r="I91" s="153" t="s">
        <v>22</v>
      </c>
      <c r="J91" s="76" t="str">
        <f>IF(J14="","",J14)</f>
        <v>21. 4. 2020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115</v>
      </c>
      <c r="D96" s="195"/>
      <c r="E96" s="195"/>
      <c r="F96" s="195"/>
      <c r="G96" s="195"/>
      <c r="H96" s="195"/>
      <c r="I96" s="196"/>
      <c r="J96" s="197" t="s">
        <v>116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117</v>
      </c>
      <c r="D98" s="37"/>
      <c r="E98" s="37"/>
      <c r="F98" s="37"/>
      <c r="G98" s="37"/>
      <c r="H98" s="37"/>
      <c r="I98" s="151"/>
      <c r="J98" s="107">
        <f>J127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118</v>
      </c>
    </row>
    <row r="99" s="9" customFormat="1" ht="24.96" customHeight="1">
      <c r="A99" s="9"/>
      <c r="B99" s="199"/>
      <c r="C99" s="200"/>
      <c r="D99" s="201" t="s">
        <v>119</v>
      </c>
      <c r="E99" s="202"/>
      <c r="F99" s="202"/>
      <c r="G99" s="202"/>
      <c r="H99" s="202"/>
      <c r="I99" s="203"/>
      <c r="J99" s="204">
        <f>J128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120</v>
      </c>
      <c r="E100" s="208"/>
      <c r="F100" s="208"/>
      <c r="G100" s="208"/>
      <c r="H100" s="208"/>
      <c r="I100" s="209"/>
      <c r="J100" s="210">
        <f>J129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30"/>
      <c r="D101" s="207" t="s">
        <v>121</v>
      </c>
      <c r="E101" s="208"/>
      <c r="F101" s="208"/>
      <c r="G101" s="208"/>
      <c r="H101" s="208"/>
      <c r="I101" s="209"/>
      <c r="J101" s="210">
        <f>J138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30"/>
      <c r="D102" s="207" t="s">
        <v>122</v>
      </c>
      <c r="E102" s="208"/>
      <c r="F102" s="208"/>
      <c r="G102" s="208"/>
      <c r="H102" s="208"/>
      <c r="I102" s="209"/>
      <c r="J102" s="210">
        <f>J144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9"/>
      <c r="C103" s="200"/>
      <c r="D103" s="201" t="s">
        <v>123</v>
      </c>
      <c r="E103" s="202"/>
      <c r="F103" s="202"/>
      <c r="G103" s="202"/>
      <c r="H103" s="202"/>
      <c r="I103" s="203"/>
      <c r="J103" s="204">
        <f>J150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6"/>
      <c r="C104" s="130"/>
      <c r="D104" s="207" t="s">
        <v>125</v>
      </c>
      <c r="E104" s="208"/>
      <c r="F104" s="208"/>
      <c r="G104" s="208"/>
      <c r="H104" s="208"/>
      <c r="I104" s="209"/>
      <c r="J104" s="210">
        <f>J151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30"/>
      <c r="D105" s="207" t="s">
        <v>353</v>
      </c>
      <c r="E105" s="208"/>
      <c r="F105" s="208"/>
      <c r="G105" s="208"/>
      <c r="H105" s="208"/>
      <c r="I105" s="209"/>
      <c r="J105" s="210">
        <f>J155</f>
        <v>0</v>
      </c>
      <c r="K105" s="130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128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93" t="str">
        <f>E7</f>
        <v>Demolice objektů - Bělá pod Bez.,Hodkovice,Hoškovice,Chrastava And.Hora,Loukov,Machnín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8"/>
      <c r="C116" s="29" t="s">
        <v>111</v>
      </c>
      <c r="D116" s="19"/>
      <c r="E116" s="19"/>
      <c r="F116" s="19"/>
      <c r="G116" s="19"/>
      <c r="H116" s="19"/>
      <c r="I116" s="143"/>
      <c r="J116" s="19"/>
      <c r="K116" s="19"/>
      <c r="L116" s="17"/>
    </row>
    <row r="117" s="2" customFormat="1" ht="23.25" customHeight="1">
      <c r="A117" s="35"/>
      <c r="B117" s="36"/>
      <c r="C117" s="37"/>
      <c r="D117" s="37"/>
      <c r="E117" s="193" t="s">
        <v>544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545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E11</f>
        <v>Hoškov Strážní stan. - Hoškovice - Strážní stanice</v>
      </c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F14</f>
        <v>Hoškovice</v>
      </c>
      <c r="G121" s="37"/>
      <c r="H121" s="37"/>
      <c r="I121" s="153" t="s">
        <v>22</v>
      </c>
      <c r="J121" s="76" t="str">
        <f>IF(J14="","",J14)</f>
        <v>21. 4. 2020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E17</f>
        <v xml:space="preserve"> </v>
      </c>
      <c r="G123" s="37"/>
      <c r="H123" s="37"/>
      <c r="I123" s="153" t="s">
        <v>30</v>
      </c>
      <c r="J123" s="33" t="str">
        <f>E23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IF(E20="","",E20)</f>
        <v>Vyplň údaj</v>
      </c>
      <c r="G124" s="37"/>
      <c r="H124" s="37"/>
      <c r="I124" s="153" t="s">
        <v>32</v>
      </c>
      <c r="J124" s="33" t="str">
        <f>E26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12"/>
      <c r="B126" s="213"/>
      <c r="C126" s="214" t="s">
        <v>129</v>
      </c>
      <c r="D126" s="215" t="s">
        <v>59</v>
      </c>
      <c r="E126" s="215" t="s">
        <v>55</v>
      </c>
      <c r="F126" s="215" t="s">
        <v>56</v>
      </c>
      <c r="G126" s="215" t="s">
        <v>130</v>
      </c>
      <c r="H126" s="215" t="s">
        <v>131</v>
      </c>
      <c r="I126" s="216" t="s">
        <v>132</v>
      </c>
      <c r="J126" s="217" t="s">
        <v>116</v>
      </c>
      <c r="K126" s="218" t="s">
        <v>133</v>
      </c>
      <c r="L126" s="219"/>
      <c r="M126" s="97" t="s">
        <v>1</v>
      </c>
      <c r="N126" s="98" t="s">
        <v>38</v>
      </c>
      <c r="O126" s="98" t="s">
        <v>134</v>
      </c>
      <c r="P126" s="98" t="s">
        <v>135</v>
      </c>
      <c r="Q126" s="98" t="s">
        <v>136</v>
      </c>
      <c r="R126" s="98" t="s">
        <v>137</v>
      </c>
      <c r="S126" s="98" t="s">
        <v>138</v>
      </c>
      <c r="T126" s="99" t="s">
        <v>139</v>
      </c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</row>
    <row r="127" s="2" customFormat="1" ht="22.8" customHeight="1">
      <c r="A127" s="35"/>
      <c r="B127" s="36"/>
      <c r="C127" s="104" t="s">
        <v>140</v>
      </c>
      <c r="D127" s="37"/>
      <c r="E127" s="37"/>
      <c r="F127" s="37"/>
      <c r="G127" s="37"/>
      <c r="H127" s="37"/>
      <c r="I127" s="151"/>
      <c r="J127" s="220">
        <f>BK127</f>
        <v>0</v>
      </c>
      <c r="K127" s="37"/>
      <c r="L127" s="41"/>
      <c r="M127" s="100"/>
      <c r="N127" s="221"/>
      <c r="O127" s="101"/>
      <c r="P127" s="222">
        <f>P128+P150</f>
        <v>0</v>
      </c>
      <c r="Q127" s="101"/>
      <c r="R127" s="222">
        <f>R128+R150</f>
        <v>0</v>
      </c>
      <c r="S127" s="101"/>
      <c r="T127" s="223">
        <f>T128+T150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118</v>
      </c>
      <c r="BK127" s="224">
        <f>BK128+BK150</f>
        <v>0</v>
      </c>
    </row>
    <row r="128" s="12" customFormat="1" ht="25.92" customHeight="1">
      <c r="A128" s="12"/>
      <c r="B128" s="225"/>
      <c r="C128" s="226"/>
      <c r="D128" s="227" t="s">
        <v>73</v>
      </c>
      <c r="E128" s="228" t="s">
        <v>141</v>
      </c>
      <c r="F128" s="228" t="s">
        <v>142</v>
      </c>
      <c r="G128" s="226"/>
      <c r="H128" s="226"/>
      <c r="I128" s="229"/>
      <c r="J128" s="230">
        <f>BK128</f>
        <v>0</v>
      </c>
      <c r="K128" s="226"/>
      <c r="L128" s="231"/>
      <c r="M128" s="232"/>
      <c r="N128" s="233"/>
      <c r="O128" s="233"/>
      <c r="P128" s="234">
        <f>P129+P138+P144</f>
        <v>0</v>
      </c>
      <c r="Q128" s="233"/>
      <c r="R128" s="234">
        <f>R129+R138+R144</f>
        <v>0</v>
      </c>
      <c r="S128" s="233"/>
      <c r="T128" s="235">
        <f>T129+T138+T144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6" t="s">
        <v>82</v>
      </c>
      <c r="AT128" s="237" t="s">
        <v>73</v>
      </c>
      <c r="AU128" s="237" t="s">
        <v>74</v>
      </c>
      <c r="AY128" s="236" t="s">
        <v>143</v>
      </c>
      <c r="BK128" s="238">
        <f>BK129+BK138+BK144</f>
        <v>0</v>
      </c>
    </row>
    <row r="129" s="12" customFormat="1" ht="22.8" customHeight="1">
      <c r="A129" s="12"/>
      <c r="B129" s="225"/>
      <c r="C129" s="226"/>
      <c r="D129" s="227" t="s">
        <v>73</v>
      </c>
      <c r="E129" s="239" t="s">
        <v>82</v>
      </c>
      <c r="F129" s="239" t="s">
        <v>144</v>
      </c>
      <c r="G129" s="226"/>
      <c r="H129" s="226"/>
      <c r="I129" s="229"/>
      <c r="J129" s="240">
        <f>BK129</f>
        <v>0</v>
      </c>
      <c r="K129" s="226"/>
      <c r="L129" s="231"/>
      <c r="M129" s="232"/>
      <c r="N129" s="233"/>
      <c r="O129" s="233"/>
      <c r="P129" s="234">
        <f>SUM(P130:P137)</f>
        <v>0</v>
      </c>
      <c r="Q129" s="233"/>
      <c r="R129" s="234">
        <f>SUM(R130:R137)</f>
        <v>0</v>
      </c>
      <c r="S129" s="233"/>
      <c r="T129" s="235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82</v>
      </c>
      <c r="AT129" s="237" t="s">
        <v>73</v>
      </c>
      <c r="AU129" s="237" t="s">
        <v>82</v>
      </c>
      <c r="AY129" s="236" t="s">
        <v>143</v>
      </c>
      <c r="BK129" s="238">
        <f>SUM(BK130:BK137)</f>
        <v>0</v>
      </c>
    </row>
    <row r="130" s="2" customFormat="1" ht="16.5" customHeight="1">
      <c r="A130" s="35"/>
      <c r="B130" s="36"/>
      <c r="C130" s="241" t="s">
        <v>82</v>
      </c>
      <c r="D130" s="241" t="s">
        <v>145</v>
      </c>
      <c r="E130" s="242" t="s">
        <v>146</v>
      </c>
      <c r="F130" s="243" t="s">
        <v>147</v>
      </c>
      <c r="G130" s="244" t="s">
        <v>148</v>
      </c>
      <c r="H130" s="245">
        <v>48.960000000000001</v>
      </c>
      <c r="I130" s="246"/>
      <c r="J130" s="247">
        <f>ROUND(I130*H130,2)</f>
        <v>0</v>
      </c>
      <c r="K130" s="248"/>
      <c r="L130" s="41"/>
      <c r="M130" s="249" t="s">
        <v>1</v>
      </c>
      <c r="N130" s="250" t="s">
        <v>39</v>
      </c>
      <c r="O130" s="88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3" t="s">
        <v>149</v>
      </c>
      <c r="AT130" s="253" t="s">
        <v>145</v>
      </c>
      <c r="AU130" s="253" t="s">
        <v>84</v>
      </c>
      <c r="AY130" s="14" t="s">
        <v>143</v>
      </c>
      <c r="BE130" s="254">
        <f>IF(N130="základní",J130,0)</f>
        <v>0</v>
      </c>
      <c r="BF130" s="254">
        <f>IF(N130="snížená",J130,0)</f>
        <v>0</v>
      </c>
      <c r="BG130" s="254">
        <f>IF(N130="zákl. přenesená",J130,0)</f>
        <v>0</v>
      </c>
      <c r="BH130" s="254">
        <f>IF(N130="sníž. přenesená",J130,0)</f>
        <v>0</v>
      </c>
      <c r="BI130" s="254">
        <f>IF(N130="nulová",J130,0)</f>
        <v>0</v>
      </c>
      <c r="BJ130" s="14" t="s">
        <v>82</v>
      </c>
      <c r="BK130" s="254">
        <f>ROUND(I130*H130,2)</f>
        <v>0</v>
      </c>
      <c r="BL130" s="14" t="s">
        <v>149</v>
      </c>
      <c r="BM130" s="253" t="s">
        <v>84</v>
      </c>
    </row>
    <row r="131" s="2" customFormat="1" ht="21.75" customHeight="1">
      <c r="A131" s="35"/>
      <c r="B131" s="36"/>
      <c r="C131" s="241" t="s">
        <v>84</v>
      </c>
      <c r="D131" s="241" t="s">
        <v>145</v>
      </c>
      <c r="E131" s="242" t="s">
        <v>150</v>
      </c>
      <c r="F131" s="243" t="s">
        <v>151</v>
      </c>
      <c r="G131" s="244" t="s">
        <v>148</v>
      </c>
      <c r="H131" s="245">
        <v>48.960000000000001</v>
      </c>
      <c r="I131" s="246"/>
      <c r="J131" s="247">
        <f>ROUND(I131*H131,2)</f>
        <v>0</v>
      </c>
      <c r="K131" s="248"/>
      <c r="L131" s="41"/>
      <c r="M131" s="249" t="s">
        <v>1</v>
      </c>
      <c r="N131" s="250" t="s">
        <v>39</v>
      </c>
      <c r="O131" s="88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3" t="s">
        <v>149</v>
      </c>
      <c r="AT131" s="253" t="s">
        <v>145</v>
      </c>
      <c r="AU131" s="253" t="s">
        <v>84</v>
      </c>
      <c r="AY131" s="14" t="s">
        <v>143</v>
      </c>
      <c r="BE131" s="254">
        <f>IF(N131="základní",J131,0)</f>
        <v>0</v>
      </c>
      <c r="BF131" s="254">
        <f>IF(N131="snížená",J131,0)</f>
        <v>0</v>
      </c>
      <c r="BG131" s="254">
        <f>IF(N131="zákl. přenesená",J131,0)</f>
        <v>0</v>
      </c>
      <c r="BH131" s="254">
        <f>IF(N131="sníž. přenesená",J131,0)</f>
        <v>0</v>
      </c>
      <c r="BI131" s="254">
        <f>IF(N131="nulová",J131,0)</f>
        <v>0</v>
      </c>
      <c r="BJ131" s="14" t="s">
        <v>82</v>
      </c>
      <c r="BK131" s="254">
        <f>ROUND(I131*H131,2)</f>
        <v>0</v>
      </c>
      <c r="BL131" s="14" t="s">
        <v>149</v>
      </c>
      <c r="BM131" s="253" t="s">
        <v>149</v>
      </c>
    </row>
    <row r="132" s="2" customFormat="1" ht="16.5" customHeight="1">
      <c r="A132" s="35"/>
      <c r="B132" s="36"/>
      <c r="C132" s="241" t="s">
        <v>152</v>
      </c>
      <c r="D132" s="241" t="s">
        <v>145</v>
      </c>
      <c r="E132" s="242" t="s">
        <v>153</v>
      </c>
      <c r="F132" s="243" t="s">
        <v>154</v>
      </c>
      <c r="G132" s="244" t="s">
        <v>148</v>
      </c>
      <c r="H132" s="245">
        <v>48.960000000000001</v>
      </c>
      <c r="I132" s="246"/>
      <c r="J132" s="247">
        <f>ROUND(I132*H132,2)</f>
        <v>0</v>
      </c>
      <c r="K132" s="248"/>
      <c r="L132" s="41"/>
      <c r="M132" s="249" t="s">
        <v>1</v>
      </c>
      <c r="N132" s="250" t="s">
        <v>39</v>
      </c>
      <c r="O132" s="88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3" t="s">
        <v>149</v>
      </c>
      <c r="AT132" s="253" t="s">
        <v>145</v>
      </c>
      <c r="AU132" s="253" t="s">
        <v>84</v>
      </c>
      <c r="AY132" s="14" t="s">
        <v>143</v>
      </c>
      <c r="BE132" s="254">
        <f>IF(N132="základní",J132,0)</f>
        <v>0</v>
      </c>
      <c r="BF132" s="254">
        <f>IF(N132="snížená",J132,0)</f>
        <v>0</v>
      </c>
      <c r="BG132" s="254">
        <f>IF(N132="zákl. přenesená",J132,0)</f>
        <v>0</v>
      </c>
      <c r="BH132" s="254">
        <f>IF(N132="sníž. přenesená",J132,0)</f>
        <v>0</v>
      </c>
      <c r="BI132" s="254">
        <f>IF(N132="nulová",J132,0)</f>
        <v>0</v>
      </c>
      <c r="BJ132" s="14" t="s">
        <v>82</v>
      </c>
      <c r="BK132" s="254">
        <f>ROUND(I132*H132,2)</f>
        <v>0</v>
      </c>
      <c r="BL132" s="14" t="s">
        <v>149</v>
      </c>
      <c r="BM132" s="253" t="s">
        <v>155</v>
      </c>
    </row>
    <row r="133" s="2" customFormat="1" ht="21.75" customHeight="1">
      <c r="A133" s="35"/>
      <c r="B133" s="36"/>
      <c r="C133" s="241" t="s">
        <v>149</v>
      </c>
      <c r="D133" s="241" t="s">
        <v>145</v>
      </c>
      <c r="E133" s="242" t="s">
        <v>156</v>
      </c>
      <c r="F133" s="243" t="s">
        <v>157</v>
      </c>
      <c r="G133" s="244" t="s">
        <v>158</v>
      </c>
      <c r="H133" s="245">
        <v>0.25</v>
      </c>
      <c r="I133" s="246"/>
      <c r="J133" s="247">
        <f>ROUND(I133*H133,2)</f>
        <v>0</v>
      </c>
      <c r="K133" s="248"/>
      <c r="L133" s="41"/>
      <c r="M133" s="249" t="s">
        <v>1</v>
      </c>
      <c r="N133" s="250" t="s">
        <v>39</v>
      </c>
      <c r="O133" s="88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3" t="s">
        <v>149</v>
      </c>
      <c r="AT133" s="253" t="s">
        <v>145</v>
      </c>
      <c r="AU133" s="253" t="s">
        <v>84</v>
      </c>
      <c r="AY133" s="14" t="s">
        <v>143</v>
      </c>
      <c r="BE133" s="254">
        <f>IF(N133="základní",J133,0)</f>
        <v>0</v>
      </c>
      <c r="BF133" s="254">
        <f>IF(N133="snížená",J133,0)</f>
        <v>0</v>
      </c>
      <c r="BG133" s="254">
        <f>IF(N133="zákl. přenesená",J133,0)</f>
        <v>0</v>
      </c>
      <c r="BH133" s="254">
        <f>IF(N133="sníž. přenesená",J133,0)</f>
        <v>0</v>
      </c>
      <c r="BI133" s="254">
        <f>IF(N133="nulová",J133,0)</f>
        <v>0</v>
      </c>
      <c r="BJ133" s="14" t="s">
        <v>82</v>
      </c>
      <c r="BK133" s="254">
        <f>ROUND(I133*H133,2)</f>
        <v>0</v>
      </c>
      <c r="BL133" s="14" t="s">
        <v>149</v>
      </c>
      <c r="BM133" s="253" t="s">
        <v>159</v>
      </c>
    </row>
    <row r="134" s="2" customFormat="1" ht="21.75" customHeight="1">
      <c r="A134" s="35"/>
      <c r="B134" s="36"/>
      <c r="C134" s="241" t="s">
        <v>160</v>
      </c>
      <c r="D134" s="241" t="s">
        <v>145</v>
      </c>
      <c r="E134" s="242" t="s">
        <v>172</v>
      </c>
      <c r="F134" s="243" t="s">
        <v>173</v>
      </c>
      <c r="G134" s="244" t="s">
        <v>148</v>
      </c>
      <c r="H134" s="245">
        <v>8.5589999999999993</v>
      </c>
      <c r="I134" s="246"/>
      <c r="J134" s="247">
        <f>ROUND(I134*H134,2)</f>
        <v>0</v>
      </c>
      <c r="K134" s="248"/>
      <c r="L134" s="41"/>
      <c r="M134" s="249" t="s">
        <v>1</v>
      </c>
      <c r="N134" s="250" t="s">
        <v>39</v>
      </c>
      <c r="O134" s="88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3" t="s">
        <v>149</v>
      </c>
      <c r="AT134" s="253" t="s">
        <v>145</v>
      </c>
      <c r="AU134" s="253" t="s">
        <v>84</v>
      </c>
      <c r="AY134" s="14" t="s">
        <v>143</v>
      </c>
      <c r="BE134" s="254">
        <f>IF(N134="základní",J134,0)</f>
        <v>0</v>
      </c>
      <c r="BF134" s="254">
        <f>IF(N134="snížená",J134,0)</f>
        <v>0</v>
      </c>
      <c r="BG134" s="254">
        <f>IF(N134="zákl. přenesená",J134,0)</f>
        <v>0</v>
      </c>
      <c r="BH134" s="254">
        <f>IF(N134="sníž. přenesená",J134,0)</f>
        <v>0</v>
      </c>
      <c r="BI134" s="254">
        <f>IF(N134="nulová",J134,0)</f>
        <v>0</v>
      </c>
      <c r="BJ134" s="14" t="s">
        <v>82</v>
      </c>
      <c r="BK134" s="254">
        <f>ROUND(I134*H134,2)</f>
        <v>0</v>
      </c>
      <c r="BL134" s="14" t="s">
        <v>149</v>
      </c>
      <c r="BM134" s="253" t="s">
        <v>164</v>
      </c>
    </row>
    <row r="135" s="2" customFormat="1" ht="16.5" customHeight="1">
      <c r="A135" s="35"/>
      <c r="B135" s="36"/>
      <c r="C135" s="255" t="s">
        <v>155</v>
      </c>
      <c r="D135" s="255" t="s">
        <v>176</v>
      </c>
      <c r="E135" s="256" t="s">
        <v>177</v>
      </c>
      <c r="F135" s="257" t="s">
        <v>178</v>
      </c>
      <c r="G135" s="258" t="s">
        <v>179</v>
      </c>
      <c r="H135" s="259">
        <v>3.8519999999999999</v>
      </c>
      <c r="I135" s="260"/>
      <c r="J135" s="261">
        <f>ROUND(I135*H135,2)</f>
        <v>0</v>
      </c>
      <c r="K135" s="262"/>
      <c r="L135" s="263"/>
      <c r="M135" s="264" t="s">
        <v>1</v>
      </c>
      <c r="N135" s="265" t="s">
        <v>39</v>
      </c>
      <c r="O135" s="88"/>
      <c r="P135" s="251">
        <f>O135*H135</f>
        <v>0</v>
      </c>
      <c r="Q135" s="251">
        <v>0</v>
      </c>
      <c r="R135" s="251">
        <f>Q135*H135</f>
        <v>0</v>
      </c>
      <c r="S135" s="251">
        <v>0</v>
      </c>
      <c r="T135" s="25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3" t="s">
        <v>159</v>
      </c>
      <c r="AT135" s="253" t="s">
        <v>176</v>
      </c>
      <c r="AU135" s="253" t="s">
        <v>84</v>
      </c>
      <c r="AY135" s="14" t="s">
        <v>143</v>
      </c>
      <c r="BE135" s="254">
        <f>IF(N135="základní",J135,0)</f>
        <v>0</v>
      </c>
      <c r="BF135" s="254">
        <f>IF(N135="snížená",J135,0)</f>
        <v>0</v>
      </c>
      <c r="BG135" s="254">
        <f>IF(N135="zákl. přenesená",J135,0)</f>
        <v>0</v>
      </c>
      <c r="BH135" s="254">
        <f>IF(N135="sníž. přenesená",J135,0)</f>
        <v>0</v>
      </c>
      <c r="BI135" s="254">
        <f>IF(N135="nulová",J135,0)</f>
        <v>0</v>
      </c>
      <c r="BJ135" s="14" t="s">
        <v>82</v>
      </c>
      <c r="BK135" s="254">
        <f>ROUND(I135*H135,2)</f>
        <v>0</v>
      </c>
      <c r="BL135" s="14" t="s">
        <v>149</v>
      </c>
      <c r="BM135" s="253" t="s">
        <v>167</v>
      </c>
    </row>
    <row r="136" s="2" customFormat="1" ht="21.75" customHeight="1">
      <c r="A136" s="35"/>
      <c r="B136" s="36"/>
      <c r="C136" s="241" t="s">
        <v>168</v>
      </c>
      <c r="D136" s="241" t="s">
        <v>145</v>
      </c>
      <c r="E136" s="242" t="s">
        <v>181</v>
      </c>
      <c r="F136" s="243" t="s">
        <v>182</v>
      </c>
      <c r="G136" s="244" t="s">
        <v>148</v>
      </c>
      <c r="H136" s="245">
        <v>8.5589999999999993</v>
      </c>
      <c r="I136" s="246"/>
      <c r="J136" s="247">
        <f>ROUND(I136*H136,2)</f>
        <v>0</v>
      </c>
      <c r="K136" s="248"/>
      <c r="L136" s="41"/>
      <c r="M136" s="249" t="s">
        <v>1</v>
      </c>
      <c r="N136" s="250" t="s">
        <v>39</v>
      </c>
      <c r="O136" s="88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3" t="s">
        <v>149</v>
      </c>
      <c r="AT136" s="253" t="s">
        <v>145</v>
      </c>
      <c r="AU136" s="253" t="s">
        <v>84</v>
      </c>
      <c r="AY136" s="14" t="s">
        <v>143</v>
      </c>
      <c r="BE136" s="254">
        <f>IF(N136="základní",J136,0)</f>
        <v>0</v>
      </c>
      <c r="BF136" s="254">
        <f>IF(N136="snížená",J136,0)</f>
        <v>0</v>
      </c>
      <c r="BG136" s="254">
        <f>IF(N136="zákl. přenesená",J136,0)</f>
        <v>0</v>
      </c>
      <c r="BH136" s="254">
        <f>IF(N136="sníž. přenesená",J136,0)</f>
        <v>0</v>
      </c>
      <c r="BI136" s="254">
        <f>IF(N136="nulová",J136,0)</f>
        <v>0</v>
      </c>
      <c r="BJ136" s="14" t="s">
        <v>82</v>
      </c>
      <c r="BK136" s="254">
        <f>ROUND(I136*H136,2)</f>
        <v>0</v>
      </c>
      <c r="BL136" s="14" t="s">
        <v>149</v>
      </c>
      <c r="BM136" s="253" t="s">
        <v>171</v>
      </c>
    </row>
    <row r="137" s="2" customFormat="1" ht="16.5" customHeight="1">
      <c r="A137" s="35"/>
      <c r="B137" s="36"/>
      <c r="C137" s="255" t="s">
        <v>159</v>
      </c>
      <c r="D137" s="255" t="s">
        <v>176</v>
      </c>
      <c r="E137" s="256" t="s">
        <v>185</v>
      </c>
      <c r="F137" s="257" t="s">
        <v>186</v>
      </c>
      <c r="G137" s="258" t="s">
        <v>187</v>
      </c>
      <c r="H137" s="259">
        <v>0.245</v>
      </c>
      <c r="I137" s="260"/>
      <c r="J137" s="261">
        <f>ROUND(I137*H137,2)</f>
        <v>0</v>
      </c>
      <c r="K137" s="262"/>
      <c r="L137" s="263"/>
      <c r="M137" s="264" t="s">
        <v>1</v>
      </c>
      <c r="N137" s="265" t="s">
        <v>39</v>
      </c>
      <c r="O137" s="88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3" t="s">
        <v>159</v>
      </c>
      <c r="AT137" s="253" t="s">
        <v>176</v>
      </c>
      <c r="AU137" s="253" t="s">
        <v>84</v>
      </c>
      <c r="AY137" s="14" t="s">
        <v>143</v>
      </c>
      <c r="BE137" s="254">
        <f>IF(N137="základní",J137,0)</f>
        <v>0</v>
      </c>
      <c r="BF137" s="254">
        <f>IF(N137="snížená",J137,0)</f>
        <v>0</v>
      </c>
      <c r="BG137" s="254">
        <f>IF(N137="zákl. přenesená",J137,0)</f>
        <v>0</v>
      </c>
      <c r="BH137" s="254">
        <f>IF(N137="sníž. přenesená",J137,0)</f>
        <v>0</v>
      </c>
      <c r="BI137" s="254">
        <f>IF(N137="nulová",J137,0)</f>
        <v>0</v>
      </c>
      <c r="BJ137" s="14" t="s">
        <v>82</v>
      </c>
      <c r="BK137" s="254">
        <f>ROUND(I137*H137,2)</f>
        <v>0</v>
      </c>
      <c r="BL137" s="14" t="s">
        <v>149</v>
      </c>
      <c r="BM137" s="253" t="s">
        <v>174</v>
      </c>
    </row>
    <row r="138" s="12" customFormat="1" ht="22.8" customHeight="1">
      <c r="A138" s="12"/>
      <c r="B138" s="225"/>
      <c r="C138" s="226"/>
      <c r="D138" s="227" t="s">
        <v>73</v>
      </c>
      <c r="E138" s="239" t="s">
        <v>175</v>
      </c>
      <c r="F138" s="239" t="s">
        <v>189</v>
      </c>
      <c r="G138" s="226"/>
      <c r="H138" s="226"/>
      <c r="I138" s="229"/>
      <c r="J138" s="240">
        <f>BK138</f>
        <v>0</v>
      </c>
      <c r="K138" s="226"/>
      <c r="L138" s="231"/>
      <c r="M138" s="232"/>
      <c r="N138" s="233"/>
      <c r="O138" s="233"/>
      <c r="P138" s="234">
        <f>SUM(P139:P143)</f>
        <v>0</v>
      </c>
      <c r="Q138" s="233"/>
      <c r="R138" s="234">
        <f>SUM(R139:R143)</f>
        <v>0</v>
      </c>
      <c r="S138" s="233"/>
      <c r="T138" s="235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82</v>
      </c>
      <c r="AT138" s="237" t="s">
        <v>73</v>
      </c>
      <c r="AU138" s="237" t="s">
        <v>82</v>
      </c>
      <c r="AY138" s="236" t="s">
        <v>143</v>
      </c>
      <c r="BK138" s="238">
        <f>SUM(BK139:BK143)</f>
        <v>0</v>
      </c>
    </row>
    <row r="139" s="2" customFormat="1" ht="16.5" customHeight="1">
      <c r="A139" s="35"/>
      <c r="B139" s="36"/>
      <c r="C139" s="241" t="s">
        <v>175</v>
      </c>
      <c r="D139" s="241" t="s">
        <v>145</v>
      </c>
      <c r="E139" s="242" t="s">
        <v>190</v>
      </c>
      <c r="F139" s="243" t="s">
        <v>191</v>
      </c>
      <c r="G139" s="244" t="s">
        <v>158</v>
      </c>
      <c r="H139" s="245">
        <v>1.409</v>
      </c>
      <c r="I139" s="246"/>
      <c r="J139" s="247">
        <f>ROUND(I139*H139,2)</f>
        <v>0</v>
      </c>
      <c r="K139" s="248"/>
      <c r="L139" s="41"/>
      <c r="M139" s="249" t="s">
        <v>1</v>
      </c>
      <c r="N139" s="250" t="s">
        <v>39</v>
      </c>
      <c r="O139" s="88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3" t="s">
        <v>149</v>
      </c>
      <c r="AT139" s="253" t="s">
        <v>145</v>
      </c>
      <c r="AU139" s="253" t="s">
        <v>84</v>
      </c>
      <c r="AY139" s="14" t="s">
        <v>143</v>
      </c>
      <c r="BE139" s="254">
        <f>IF(N139="základní",J139,0)</f>
        <v>0</v>
      </c>
      <c r="BF139" s="254">
        <f>IF(N139="snížená",J139,0)</f>
        <v>0</v>
      </c>
      <c r="BG139" s="254">
        <f>IF(N139="zákl. přenesená",J139,0)</f>
        <v>0</v>
      </c>
      <c r="BH139" s="254">
        <f>IF(N139="sníž. přenesená",J139,0)</f>
        <v>0</v>
      </c>
      <c r="BI139" s="254">
        <f>IF(N139="nulová",J139,0)</f>
        <v>0</v>
      </c>
      <c r="BJ139" s="14" t="s">
        <v>82</v>
      </c>
      <c r="BK139" s="254">
        <f>ROUND(I139*H139,2)</f>
        <v>0</v>
      </c>
      <c r="BL139" s="14" t="s">
        <v>149</v>
      </c>
      <c r="BM139" s="253" t="s">
        <v>180</v>
      </c>
    </row>
    <row r="140" s="2" customFormat="1" ht="21.75" customHeight="1">
      <c r="A140" s="35"/>
      <c r="B140" s="36"/>
      <c r="C140" s="241" t="s">
        <v>164</v>
      </c>
      <c r="D140" s="241" t="s">
        <v>145</v>
      </c>
      <c r="E140" s="242" t="s">
        <v>194</v>
      </c>
      <c r="F140" s="243" t="s">
        <v>195</v>
      </c>
      <c r="G140" s="244" t="s">
        <v>158</v>
      </c>
      <c r="H140" s="245">
        <v>0.24299999999999999</v>
      </c>
      <c r="I140" s="246"/>
      <c r="J140" s="247">
        <f>ROUND(I140*H140,2)</f>
        <v>0</v>
      </c>
      <c r="K140" s="248"/>
      <c r="L140" s="41"/>
      <c r="M140" s="249" t="s">
        <v>1</v>
      </c>
      <c r="N140" s="250" t="s">
        <v>39</v>
      </c>
      <c r="O140" s="88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3" t="s">
        <v>149</v>
      </c>
      <c r="AT140" s="253" t="s">
        <v>145</v>
      </c>
      <c r="AU140" s="253" t="s">
        <v>84</v>
      </c>
      <c r="AY140" s="14" t="s">
        <v>143</v>
      </c>
      <c r="BE140" s="254">
        <f>IF(N140="základní",J140,0)</f>
        <v>0</v>
      </c>
      <c r="BF140" s="254">
        <f>IF(N140="snížená",J140,0)</f>
        <v>0</v>
      </c>
      <c r="BG140" s="254">
        <f>IF(N140="zákl. přenesená",J140,0)</f>
        <v>0</v>
      </c>
      <c r="BH140" s="254">
        <f>IF(N140="sníž. přenesená",J140,0)</f>
        <v>0</v>
      </c>
      <c r="BI140" s="254">
        <f>IF(N140="nulová",J140,0)</f>
        <v>0</v>
      </c>
      <c r="BJ140" s="14" t="s">
        <v>82</v>
      </c>
      <c r="BK140" s="254">
        <f>ROUND(I140*H140,2)</f>
        <v>0</v>
      </c>
      <c r="BL140" s="14" t="s">
        <v>149</v>
      </c>
      <c r="BM140" s="253" t="s">
        <v>183</v>
      </c>
    </row>
    <row r="141" s="2" customFormat="1" ht="33" customHeight="1">
      <c r="A141" s="35"/>
      <c r="B141" s="36"/>
      <c r="C141" s="241" t="s">
        <v>184</v>
      </c>
      <c r="D141" s="241" t="s">
        <v>145</v>
      </c>
      <c r="E141" s="242" t="s">
        <v>197</v>
      </c>
      <c r="F141" s="243" t="s">
        <v>198</v>
      </c>
      <c r="G141" s="244" t="s">
        <v>158</v>
      </c>
      <c r="H141" s="245">
        <v>2.54</v>
      </c>
      <c r="I141" s="246"/>
      <c r="J141" s="247">
        <f>ROUND(I141*H141,2)</f>
        <v>0</v>
      </c>
      <c r="K141" s="248"/>
      <c r="L141" s="41"/>
      <c r="M141" s="249" t="s">
        <v>1</v>
      </c>
      <c r="N141" s="250" t="s">
        <v>39</v>
      </c>
      <c r="O141" s="88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3" t="s">
        <v>149</v>
      </c>
      <c r="AT141" s="253" t="s">
        <v>145</v>
      </c>
      <c r="AU141" s="253" t="s">
        <v>84</v>
      </c>
      <c r="AY141" s="14" t="s">
        <v>143</v>
      </c>
      <c r="BE141" s="254">
        <f>IF(N141="základní",J141,0)</f>
        <v>0</v>
      </c>
      <c r="BF141" s="254">
        <f>IF(N141="snížená",J141,0)</f>
        <v>0</v>
      </c>
      <c r="BG141" s="254">
        <f>IF(N141="zákl. přenesená",J141,0)</f>
        <v>0</v>
      </c>
      <c r="BH141" s="254">
        <f>IF(N141="sníž. přenesená",J141,0)</f>
        <v>0</v>
      </c>
      <c r="BI141" s="254">
        <f>IF(N141="nulová",J141,0)</f>
        <v>0</v>
      </c>
      <c r="BJ141" s="14" t="s">
        <v>82</v>
      </c>
      <c r="BK141" s="254">
        <f>ROUND(I141*H141,2)</f>
        <v>0</v>
      </c>
      <c r="BL141" s="14" t="s">
        <v>149</v>
      </c>
      <c r="BM141" s="253" t="s">
        <v>188</v>
      </c>
    </row>
    <row r="142" s="2" customFormat="1" ht="21.75" customHeight="1">
      <c r="A142" s="35"/>
      <c r="B142" s="36"/>
      <c r="C142" s="241" t="s">
        <v>167</v>
      </c>
      <c r="D142" s="241" t="s">
        <v>145</v>
      </c>
      <c r="E142" s="242" t="s">
        <v>322</v>
      </c>
      <c r="F142" s="243" t="s">
        <v>323</v>
      </c>
      <c r="G142" s="244" t="s">
        <v>158</v>
      </c>
      <c r="H142" s="245">
        <v>27.312000000000001</v>
      </c>
      <c r="I142" s="246"/>
      <c r="J142" s="247">
        <f>ROUND(I142*H142,2)</f>
        <v>0</v>
      </c>
      <c r="K142" s="248"/>
      <c r="L142" s="41"/>
      <c r="M142" s="249" t="s">
        <v>1</v>
      </c>
      <c r="N142" s="250" t="s">
        <v>39</v>
      </c>
      <c r="O142" s="88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3" t="s">
        <v>149</v>
      </c>
      <c r="AT142" s="253" t="s">
        <v>145</v>
      </c>
      <c r="AU142" s="253" t="s">
        <v>84</v>
      </c>
      <c r="AY142" s="14" t="s">
        <v>143</v>
      </c>
      <c r="BE142" s="254">
        <f>IF(N142="základní",J142,0)</f>
        <v>0</v>
      </c>
      <c r="BF142" s="254">
        <f>IF(N142="snížená",J142,0)</f>
        <v>0</v>
      </c>
      <c r="BG142" s="254">
        <f>IF(N142="zákl. přenesená",J142,0)</f>
        <v>0</v>
      </c>
      <c r="BH142" s="254">
        <f>IF(N142="sníž. přenesená",J142,0)</f>
        <v>0</v>
      </c>
      <c r="BI142" s="254">
        <f>IF(N142="nulová",J142,0)</f>
        <v>0</v>
      </c>
      <c r="BJ142" s="14" t="s">
        <v>82</v>
      </c>
      <c r="BK142" s="254">
        <f>ROUND(I142*H142,2)</f>
        <v>0</v>
      </c>
      <c r="BL142" s="14" t="s">
        <v>149</v>
      </c>
      <c r="BM142" s="253" t="s">
        <v>192</v>
      </c>
    </row>
    <row r="143" s="2" customFormat="1" ht="21.75" customHeight="1">
      <c r="A143" s="35"/>
      <c r="B143" s="36"/>
      <c r="C143" s="241" t="s">
        <v>193</v>
      </c>
      <c r="D143" s="241" t="s">
        <v>145</v>
      </c>
      <c r="E143" s="242" t="s">
        <v>211</v>
      </c>
      <c r="F143" s="243" t="s">
        <v>564</v>
      </c>
      <c r="G143" s="244" t="s">
        <v>213</v>
      </c>
      <c r="H143" s="245">
        <v>2</v>
      </c>
      <c r="I143" s="246"/>
      <c r="J143" s="247">
        <f>ROUND(I143*H143,2)</f>
        <v>0</v>
      </c>
      <c r="K143" s="248"/>
      <c r="L143" s="41"/>
      <c r="M143" s="249" t="s">
        <v>1</v>
      </c>
      <c r="N143" s="250" t="s">
        <v>39</v>
      </c>
      <c r="O143" s="88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3" t="s">
        <v>149</v>
      </c>
      <c r="AT143" s="253" t="s">
        <v>145</v>
      </c>
      <c r="AU143" s="253" t="s">
        <v>84</v>
      </c>
      <c r="AY143" s="14" t="s">
        <v>143</v>
      </c>
      <c r="BE143" s="254">
        <f>IF(N143="základní",J143,0)</f>
        <v>0</v>
      </c>
      <c r="BF143" s="254">
        <f>IF(N143="snížená",J143,0)</f>
        <v>0</v>
      </c>
      <c r="BG143" s="254">
        <f>IF(N143="zákl. přenesená",J143,0)</f>
        <v>0</v>
      </c>
      <c r="BH143" s="254">
        <f>IF(N143="sníž. přenesená",J143,0)</f>
        <v>0</v>
      </c>
      <c r="BI143" s="254">
        <f>IF(N143="nulová",J143,0)</f>
        <v>0</v>
      </c>
      <c r="BJ143" s="14" t="s">
        <v>82</v>
      </c>
      <c r="BK143" s="254">
        <f>ROUND(I143*H143,2)</f>
        <v>0</v>
      </c>
      <c r="BL143" s="14" t="s">
        <v>149</v>
      </c>
      <c r="BM143" s="253" t="s">
        <v>196</v>
      </c>
    </row>
    <row r="144" s="12" customFormat="1" ht="22.8" customHeight="1">
      <c r="A144" s="12"/>
      <c r="B144" s="225"/>
      <c r="C144" s="226"/>
      <c r="D144" s="227" t="s">
        <v>73</v>
      </c>
      <c r="E144" s="239" t="s">
        <v>228</v>
      </c>
      <c r="F144" s="239" t="s">
        <v>229</v>
      </c>
      <c r="G144" s="226"/>
      <c r="H144" s="226"/>
      <c r="I144" s="229"/>
      <c r="J144" s="240">
        <f>BK144</f>
        <v>0</v>
      </c>
      <c r="K144" s="226"/>
      <c r="L144" s="231"/>
      <c r="M144" s="232"/>
      <c r="N144" s="233"/>
      <c r="O144" s="233"/>
      <c r="P144" s="234">
        <f>SUM(P145:P149)</f>
        <v>0</v>
      </c>
      <c r="Q144" s="233"/>
      <c r="R144" s="234">
        <f>SUM(R145:R149)</f>
        <v>0</v>
      </c>
      <c r="S144" s="233"/>
      <c r="T144" s="235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6" t="s">
        <v>82</v>
      </c>
      <c r="AT144" s="237" t="s">
        <v>73</v>
      </c>
      <c r="AU144" s="237" t="s">
        <v>82</v>
      </c>
      <c r="AY144" s="236" t="s">
        <v>143</v>
      </c>
      <c r="BK144" s="238">
        <f>SUM(BK145:BK149)</f>
        <v>0</v>
      </c>
    </row>
    <row r="145" s="2" customFormat="1" ht="21.75" customHeight="1">
      <c r="A145" s="35"/>
      <c r="B145" s="36"/>
      <c r="C145" s="241" t="s">
        <v>171</v>
      </c>
      <c r="D145" s="241" t="s">
        <v>145</v>
      </c>
      <c r="E145" s="242" t="s">
        <v>231</v>
      </c>
      <c r="F145" s="243" t="s">
        <v>232</v>
      </c>
      <c r="G145" s="244" t="s">
        <v>179</v>
      </c>
      <c r="H145" s="245">
        <v>28.140000000000001</v>
      </c>
      <c r="I145" s="246"/>
      <c r="J145" s="247">
        <f>ROUND(I145*H145,2)</f>
        <v>0</v>
      </c>
      <c r="K145" s="248"/>
      <c r="L145" s="41"/>
      <c r="M145" s="249" t="s">
        <v>1</v>
      </c>
      <c r="N145" s="250" t="s">
        <v>39</v>
      </c>
      <c r="O145" s="88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3" t="s">
        <v>149</v>
      </c>
      <c r="AT145" s="253" t="s">
        <v>145</v>
      </c>
      <c r="AU145" s="253" t="s">
        <v>84</v>
      </c>
      <c r="AY145" s="14" t="s">
        <v>143</v>
      </c>
      <c r="BE145" s="254">
        <f>IF(N145="základní",J145,0)</f>
        <v>0</v>
      </c>
      <c r="BF145" s="254">
        <f>IF(N145="snížená",J145,0)</f>
        <v>0</v>
      </c>
      <c r="BG145" s="254">
        <f>IF(N145="zákl. přenesená",J145,0)</f>
        <v>0</v>
      </c>
      <c r="BH145" s="254">
        <f>IF(N145="sníž. přenesená",J145,0)</f>
        <v>0</v>
      </c>
      <c r="BI145" s="254">
        <f>IF(N145="nulová",J145,0)</f>
        <v>0</v>
      </c>
      <c r="BJ145" s="14" t="s">
        <v>82</v>
      </c>
      <c r="BK145" s="254">
        <f>ROUND(I145*H145,2)</f>
        <v>0</v>
      </c>
      <c r="BL145" s="14" t="s">
        <v>149</v>
      </c>
      <c r="BM145" s="253" t="s">
        <v>199</v>
      </c>
    </row>
    <row r="146" s="2" customFormat="1" ht="16.5" customHeight="1">
      <c r="A146" s="35"/>
      <c r="B146" s="36"/>
      <c r="C146" s="241" t="s">
        <v>8</v>
      </c>
      <c r="D146" s="241" t="s">
        <v>145</v>
      </c>
      <c r="E146" s="242" t="s">
        <v>234</v>
      </c>
      <c r="F146" s="243" t="s">
        <v>235</v>
      </c>
      <c r="G146" s="244" t="s">
        <v>179</v>
      </c>
      <c r="H146" s="245">
        <v>28.140000000000001</v>
      </c>
      <c r="I146" s="246"/>
      <c r="J146" s="247">
        <f>ROUND(I146*H146,2)</f>
        <v>0</v>
      </c>
      <c r="K146" s="248"/>
      <c r="L146" s="41"/>
      <c r="M146" s="249" t="s">
        <v>1</v>
      </c>
      <c r="N146" s="250" t="s">
        <v>39</v>
      </c>
      <c r="O146" s="88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3" t="s">
        <v>149</v>
      </c>
      <c r="AT146" s="253" t="s">
        <v>145</v>
      </c>
      <c r="AU146" s="253" t="s">
        <v>84</v>
      </c>
      <c r="AY146" s="14" t="s">
        <v>143</v>
      </c>
      <c r="BE146" s="254">
        <f>IF(N146="základní",J146,0)</f>
        <v>0</v>
      </c>
      <c r="BF146" s="254">
        <f>IF(N146="snížená",J146,0)</f>
        <v>0</v>
      </c>
      <c r="BG146" s="254">
        <f>IF(N146="zákl. přenesená",J146,0)</f>
        <v>0</v>
      </c>
      <c r="BH146" s="254">
        <f>IF(N146="sníž. přenesená",J146,0)</f>
        <v>0</v>
      </c>
      <c r="BI146" s="254">
        <f>IF(N146="nulová",J146,0)</f>
        <v>0</v>
      </c>
      <c r="BJ146" s="14" t="s">
        <v>82</v>
      </c>
      <c r="BK146" s="254">
        <f>ROUND(I146*H146,2)</f>
        <v>0</v>
      </c>
      <c r="BL146" s="14" t="s">
        <v>149</v>
      </c>
      <c r="BM146" s="253" t="s">
        <v>203</v>
      </c>
    </row>
    <row r="147" s="2" customFormat="1" ht="33" customHeight="1">
      <c r="A147" s="35"/>
      <c r="B147" s="36"/>
      <c r="C147" s="241" t="s">
        <v>174</v>
      </c>
      <c r="D147" s="241" t="s">
        <v>145</v>
      </c>
      <c r="E147" s="242" t="s">
        <v>248</v>
      </c>
      <c r="F147" s="243" t="s">
        <v>249</v>
      </c>
      <c r="G147" s="244" t="s">
        <v>179</v>
      </c>
      <c r="H147" s="245">
        <v>27.841999999999999</v>
      </c>
      <c r="I147" s="246"/>
      <c r="J147" s="247">
        <f>ROUND(I147*H147,2)</f>
        <v>0</v>
      </c>
      <c r="K147" s="248"/>
      <c r="L147" s="41"/>
      <c r="M147" s="249" t="s">
        <v>1</v>
      </c>
      <c r="N147" s="250" t="s">
        <v>39</v>
      </c>
      <c r="O147" s="88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3" t="s">
        <v>149</v>
      </c>
      <c r="AT147" s="253" t="s">
        <v>145</v>
      </c>
      <c r="AU147" s="253" t="s">
        <v>84</v>
      </c>
      <c r="AY147" s="14" t="s">
        <v>143</v>
      </c>
      <c r="BE147" s="254">
        <f>IF(N147="základní",J147,0)</f>
        <v>0</v>
      </c>
      <c r="BF147" s="254">
        <f>IF(N147="snížená",J147,0)</f>
        <v>0</v>
      </c>
      <c r="BG147" s="254">
        <f>IF(N147="zákl. přenesená",J147,0)</f>
        <v>0</v>
      </c>
      <c r="BH147" s="254">
        <f>IF(N147="sníž. přenesená",J147,0)</f>
        <v>0</v>
      </c>
      <c r="BI147" s="254">
        <f>IF(N147="nulová",J147,0)</f>
        <v>0</v>
      </c>
      <c r="BJ147" s="14" t="s">
        <v>82</v>
      </c>
      <c r="BK147" s="254">
        <f>ROUND(I147*H147,2)</f>
        <v>0</v>
      </c>
      <c r="BL147" s="14" t="s">
        <v>149</v>
      </c>
      <c r="BM147" s="253" t="s">
        <v>206</v>
      </c>
    </row>
    <row r="148" s="2" customFormat="1" ht="21.75" customHeight="1">
      <c r="A148" s="35"/>
      <c r="B148" s="36"/>
      <c r="C148" s="241" t="s">
        <v>207</v>
      </c>
      <c r="D148" s="241" t="s">
        <v>145</v>
      </c>
      <c r="E148" s="242" t="s">
        <v>255</v>
      </c>
      <c r="F148" s="243" t="s">
        <v>256</v>
      </c>
      <c r="G148" s="244" t="s">
        <v>179</v>
      </c>
      <c r="H148" s="245">
        <v>0.25</v>
      </c>
      <c r="I148" s="246"/>
      <c r="J148" s="247">
        <f>ROUND(I148*H148,2)</f>
        <v>0</v>
      </c>
      <c r="K148" s="248"/>
      <c r="L148" s="41"/>
      <c r="M148" s="249" t="s">
        <v>1</v>
      </c>
      <c r="N148" s="250" t="s">
        <v>39</v>
      </c>
      <c r="O148" s="88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3" t="s">
        <v>149</v>
      </c>
      <c r="AT148" s="253" t="s">
        <v>145</v>
      </c>
      <c r="AU148" s="253" t="s">
        <v>84</v>
      </c>
      <c r="AY148" s="14" t="s">
        <v>143</v>
      </c>
      <c r="BE148" s="254">
        <f>IF(N148="základní",J148,0)</f>
        <v>0</v>
      </c>
      <c r="BF148" s="254">
        <f>IF(N148="snížená",J148,0)</f>
        <v>0</v>
      </c>
      <c r="BG148" s="254">
        <f>IF(N148="zákl. přenesená",J148,0)</f>
        <v>0</v>
      </c>
      <c r="BH148" s="254">
        <f>IF(N148="sníž. přenesená",J148,0)</f>
        <v>0</v>
      </c>
      <c r="BI148" s="254">
        <f>IF(N148="nulová",J148,0)</f>
        <v>0</v>
      </c>
      <c r="BJ148" s="14" t="s">
        <v>82</v>
      </c>
      <c r="BK148" s="254">
        <f>ROUND(I148*H148,2)</f>
        <v>0</v>
      </c>
      <c r="BL148" s="14" t="s">
        <v>149</v>
      </c>
      <c r="BM148" s="253" t="s">
        <v>210</v>
      </c>
    </row>
    <row r="149" s="2" customFormat="1" ht="16.5" customHeight="1">
      <c r="A149" s="35"/>
      <c r="B149" s="36"/>
      <c r="C149" s="241" t="s">
        <v>180</v>
      </c>
      <c r="D149" s="241" t="s">
        <v>145</v>
      </c>
      <c r="E149" s="242" t="s">
        <v>259</v>
      </c>
      <c r="F149" s="243" t="s">
        <v>260</v>
      </c>
      <c r="G149" s="244" t="s">
        <v>179</v>
      </c>
      <c r="H149" s="245">
        <v>0.048000000000000001</v>
      </c>
      <c r="I149" s="246"/>
      <c r="J149" s="247">
        <f>ROUND(I149*H149,2)</f>
        <v>0</v>
      </c>
      <c r="K149" s="248"/>
      <c r="L149" s="41"/>
      <c r="M149" s="249" t="s">
        <v>1</v>
      </c>
      <c r="N149" s="250" t="s">
        <v>39</v>
      </c>
      <c r="O149" s="88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3" t="s">
        <v>149</v>
      </c>
      <c r="AT149" s="253" t="s">
        <v>145</v>
      </c>
      <c r="AU149" s="253" t="s">
        <v>84</v>
      </c>
      <c r="AY149" s="14" t="s">
        <v>143</v>
      </c>
      <c r="BE149" s="254">
        <f>IF(N149="základní",J149,0)</f>
        <v>0</v>
      </c>
      <c r="BF149" s="254">
        <f>IF(N149="snížená",J149,0)</f>
        <v>0</v>
      </c>
      <c r="BG149" s="254">
        <f>IF(N149="zákl. přenesená",J149,0)</f>
        <v>0</v>
      </c>
      <c r="BH149" s="254">
        <f>IF(N149="sníž. přenesená",J149,0)</f>
        <v>0</v>
      </c>
      <c r="BI149" s="254">
        <f>IF(N149="nulová",J149,0)</f>
        <v>0</v>
      </c>
      <c r="BJ149" s="14" t="s">
        <v>82</v>
      </c>
      <c r="BK149" s="254">
        <f>ROUND(I149*H149,2)</f>
        <v>0</v>
      </c>
      <c r="BL149" s="14" t="s">
        <v>149</v>
      </c>
      <c r="BM149" s="253" t="s">
        <v>214</v>
      </c>
    </row>
    <row r="150" s="12" customFormat="1" ht="25.92" customHeight="1">
      <c r="A150" s="12"/>
      <c r="B150" s="225"/>
      <c r="C150" s="226"/>
      <c r="D150" s="227" t="s">
        <v>73</v>
      </c>
      <c r="E150" s="228" t="s">
        <v>265</v>
      </c>
      <c r="F150" s="228" t="s">
        <v>266</v>
      </c>
      <c r="G150" s="226"/>
      <c r="H150" s="226"/>
      <c r="I150" s="229"/>
      <c r="J150" s="230">
        <f>BK150</f>
        <v>0</v>
      </c>
      <c r="K150" s="226"/>
      <c r="L150" s="231"/>
      <c r="M150" s="232"/>
      <c r="N150" s="233"/>
      <c r="O150" s="233"/>
      <c r="P150" s="234">
        <f>P151+P155</f>
        <v>0</v>
      </c>
      <c r="Q150" s="233"/>
      <c r="R150" s="234">
        <f>R151+R155</f>
        <v>0</v>
      </c>
      <c r="S150" s="233"/>
      <c r="T150" s="235">
        <f>T151+T155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6" t="s">
        <v>84</v>
      </c>
      <c r="AT150" s="237" t="s">
        <v>73</v>
      </c>
      <c r="AU150" s="237" t="s">
        <v>74</v>
      </c>
      <c r="AY150" s="236" t="s">
        <v>143</v>
      </c>
      <c r="BK150" s="238">
        <f>BK151+BK155</f>
        <v>0</v>
      </c>
    </row>
    <row r="151" s="12" customFormat="1" ht="22.8" customHeight="1">
      <c r="A151" s="12"/>
      <c r="B151" s="225"/>
      <c r="C151" s="226"/>
      <c r="D151" s="227" t="s">
        <v>73</v>
      </c>
      <c r="E151" s="239" t="s">
        <v>276</v>
      </c>
      <c r="F151" s="239" t="s">
        <v>277</v>
      </c>
      <c r="G151" s="226"/>
      <c r="H151" s="226"/>
      <c r="I151" s="229"/>
      <c r="J151" s="240">
        <f>BK151</f>
        <v>0</v>
      </c>
      <c r="K151" s="226"/>
      <c r="L151" s="231"/>
      <c r="M151" s="232"/>
      <c r="N151" s="233"/>
      <c r="O151" s="233"/>
      <c r="P151" s="234">
        <f>SUM(P152:P154)</f>
        <v>0</v>
      </c>
      <c r="Q151" s="233"/>
      <c r="R151" s="234">
        <f>SUM(R152:R154)</f>
        <v>0</v>
      </c>
      <c r="S151" s="233"/>
      <c r="T151" s="235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84</v>
      </c>
      <c r="AT151" s="237" t="s">
        <v>73</v>
      </c>
      <c r="AU151" s="237" t="s">
        <v>82</v>
      </c>
      <c r="AY151" s="236" t="s">
        <v>143</v>
      </c>
      <c r="BK151" s="238">
        <f>SUM(BK152:BK154)</f>
        <v>0</v>
      </c>
    </row>
    <row r="152" s="2" customFormat="1" ht="16.5" customHeight="1">
      <c r="A152" s="35"/>
      <c r="B152" s="36"/>
      <c r="C152" s="241" t="s">
        <v>215</v>
      </c>
      <c r="D152" s="241" t="s">
        <v>145</v>
      </c>
      <c r="E152" s="242" t="s">
        <v>279</v>
      </c>
      <c r="F152" s="243" t="s">
        <v>280</v>
      </c>
      <c r="G152" s="244" t="s">
        <v>281</v>
      </c>
      <c r="H152" s="245">
        <v>6.4000000000000004</v>
      </c>
      <c r="I152" s="246"/>
      <c r="J152" s="247">
        <f>ROUND(I152*H152,2)</f>
        <v>0</v>
      </c>
      <c r="K152" s="248"/>
      <c r="L152" s="41"/>
      <c r="M152" s="249" t="s">
        <v>1</v>
      </c>
      <c r="N152" s="250" t="s">
        <v>39</v>
      </c>
      <c r="O152" s="88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3" t="s">
        <v>174</v>
      </c>
      <c r="AT152" s="253" t="s">
        <v>145</v>
      </c>
      <c r="AU152" s="253" t="s">
        <v>84</v>
      </c>
      <c r="AY152" s="14" t="s">
        <v>143</v>
      </c>
      <c r="BE152" s="254">
        <f>IF(N152="základní",J152,0)</f>
        <v>0</v>
      </c>
      <c r="BF152" s="254">
        <f>IF(N152="snížená",J152,0)</f>
        <v>0</v>
      </c>
      <c r="BG152" s="254">
        <f>IF(N152="zákl. přenesená",J152,0)</f>
        <v>0</v>
      </c>
      <c r="BH152" s="254">
        <f>IF(N152="sníž. přenesená",J152,0)</f>
        <v>0</v>
      </c>
      <c r="BI152" s="254">
        <f>IF(N152="nulová",J152,0)</f>
        <v>0</v>
      </c>
      <c r="BJ152" s="14" t="s">
        <v>82</v>
      </c>
      <c r="BK152" s="254">
        <f>ROUND(I152*H152,2)</f>
        <v>0</v>
      </c>
      <c r="BL152" s="14" t="s">
        <v>174</v>
      </c>
      <c r="BM152" s="253" t="s">
        <v>218</v>
      </c>
    </row>
    <row r="153" s="2" customFormat="1" ht="16.5" customHeight="1">
      <c r="A153" s="35"/>
      <c r="B153" s="36"/>
      <c r="C153" s="241" t="s">
        <v>183</v>
      </c>
      <c r="D153" s="241" t="s">
        <v>145</v>
      </c>
      <c r="E153" s="242" t="s">
        <v>290</v>
      </c>
      <c r="F153" s="243" t="s">
        <v>291</v>
      </c>
      <c r="G153" s="244" t="s">
        <v>281</v>
      </c>
      <c r="H153" s="245">
        <v>6.4000000000000004</v>
      </c>
      <c r="I153" s="246"/>
      <c r="J153" s="247">
        <f>ROUND(I153*H153,2)</f>
        <v>0</v>
      </c>
      <c r="K153" s="248"/>
      <c r="L153" s="41"/>
      <c r="M153" s="249" t="s">
        <v>1</v>
      </c>
      <c r="N153" s="250" t="s">
        <v>39</v>
      </c>
      <c r="O153" s="88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3" t="s">
        <v>174</v>
      </c>
      <c r="AT153" s="253" t="s">
        <v>145</v>
      </c>
      <c r="AU153" s="253" t="s">
        <v>84</v>
      </c>
      <c r="AY153" s="14" t="s">
        <v>143</v>
      </c>
      <c r="BE153" s="254">
        <f>IF(N153="základní",J153,0)</f>
        <v>0</v>
      </c>
      <c r="BF153" s="254">
        <f>IF(N153="snížená",J153,0)</f>
        <v>0</v>
      </c>
      <c r="BG153" s="254">
        <f>IF(N153="zákl. přenesená",J153,0)</f>
        <v>0</v>
      </c>
      <c r="BH153" s="254">
        <f>IF(N153="sníž. přenesená",J153,0)</f>
        <v>0</v>
      </c>
      <c r="BI153" s="254">
        <f>IF(N153="nulová",J153,0)</f>
        <v>0</v>
      </c>
      <c r="BJ153" s="14" t="s">
        <v>82</v>
      </c>
      <c r="BK153" s="254">
        <f>ROUND(I153*H153,2)</f>
        <v>0</v>
      </c>
      <c r="BL153" s="14" t="s">
        <v>174</v>
      </c>
      <c r="BM153" s="253" t="s">
        <v>221</v>
      </c>
    </row>
    <row r="154" s="2" customFormat="1" ht="16.5" customHeight="1">
      <c r="A154" s="35"/>
      <c r="B154" s="36"/>
      <c r="C154" s="241" t="s">
        <v>7</v>
      </c>
      <c r="D154" s="241" t="s">
        <v>145</v>
      </c>
      <c r="E154" s="242" t="s">
        <v>334</v>
      </c>
      <c r="F154" s="243" t="s">
        <v>335</v>
      </c>
      <c r="G154" s="244" t="s">
        <v>281</v>
      </c>
      <c r="H154" s="245">
        <v>5</v>
      </c>
      <c r="I154" s="246"/>
      <c r="J154" s="247">
        <f>ROUND(I154*H154,2)</f>
        <v>0</v>
      </c>
      <c r="K154" s="248"/>
      <c r="L154" s="41"/>
      <c r="M154" s="249" t="s">
        <v>1</v>
      </c>
      <c r="N154" s="250" t="s">
        <v>39</v>
      </c>
      <c r="O154" s="88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3" t="s">
        <v>174</v>
      </c>
      <c r="AT154" s="253" t="s">
        <v>145</v>
      </c>
      <c r="AU154" s="253" t="s">
        <v>84</v>
      </c>
      <c r="AY154" s="14" t="s">
        <v>143</v>
      </c>
      <c r="BE154" s="254">
        <f>IF(N154="základní",J154,0)</f>
        <v>0</v>
      </c>
      <c r="BF154" s="254">
        <f>IF(N154="snížená",J154,0)</f>
        <v>0</v>
      </c>
      <c r="BG154" s="254">
        <f>IF(N154="zákl. přenesená",J154,0)</f>
        <v>0</v>
      </c>
      <c r="BH154" s="254">
        <f>IF(N154="sníž. přenesená",J154,0)</f>
        <v>0</v>
      </c>
      <c r="BI154" s="254">
        <f>IF(N154="nulová",J154,0)</f>
        <v>0</v>
      </c>
      <c r="BJ154" s="14" t="s">
        <v>82</v>
      </c>
      <c r="BK154" s="254">
        <f>ROUND(I154*H154,2)</f>
        <v>0</v>
      </c>
      <c r="BL154" s="14" t="s">
        <v>174</v>
      </c>
      <c r="BM154" s="253" t="s">
        <v>224</v>
      </c>
    </row>
    <row r="155" s="12" customFormat="1" ht="22.8" customHeight="1">
      <c r="A155" s="12"/>
      <c r="B155" s="225"/>
      <c r="C155" s="226"/>
      <c r="D155" s="227" t="s">
        <v>73</v>
      </c>
      <c r="E155" s="239" t="s">
        <v>372</v>
      </c>
      <c r="F155" s="239" t="s">
        <v>373</v>
      </c>
      <c r="G155" s="226"/>
      <c r="H155" s="226"/>
      <c r="I155" s="229"/>
      <c r="J155" s="240">
        <f>BK155</f>
        <v>0</v>
      </c>
      <c r="K155" s="226"/>
      <c r="L155" s="231"/>
      <c r="M155" s="232"/>
      <c r="N155" s="233"/>
      <c r="O155" s="233"/>
      <c r="P155" s="234">
        <f>SUM(P156:P157)</f>
        <v>0</v>
      </c>
      <c r="Q155" s="233"/>
      <c r="R155" s="234">
        <f>SUM(R156:R157)</f>
        <v>0</v>
      </c>
      <c r="S155" s="233"/>
      <c r="T155" s="235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6" t="s">
        <v>84</v>
      </c>
      <c r="AT155" s="237" t="s">
        <v>73</v>
      </c>
      <c r="AU155" s="237" t="s">
        <v>82</v>
      </c>
      <c r="AY155" s="236" t="s">
        <v>143</v>
      </c>
      <c r="BK155" s="238">
        <f>SUM(BK156:BK157)</f>
        <v>0</v>
      </c>
    </row>
    <row r="156" s="2" customFormat="1" ht="21.75" customHeight="1">
      <c r="A156" s="35"/>
      <c r="B156" s="36"/>
      <c r="C156" s="241" t="s">
        <v>188</v>
      </c>
      <c r="D156" s="241" t="s">
        <v>145</v>
      </c>
      <c r="E156" s="242" t="s">
        <v>565</v>
      </c>
      <c r="F156" s="243" t="s">
        <v>566</v>
      </c>
      <c r="G156" s="244" t="s">
        <v>148</v>
      </c>
      <c r="H156" s="245">
        <v>13.6</v>
      </c>
      <c r="I156" s="246"/>
      <c r="J156" s="247">
        <f>ROUND(I156*H156,2)</f>
        <v>0</v>
      </c>
      <c r="K156" s="248"/>
      <c r="L156" s="41"/>
      <c r="M156" s="249" t="s">
        <v>1</v>
      </c>
      <c r="N156" s="250" t="s">
        <v>39</v>
      </c>
      <c r="O156" s="88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3" t="s">
        <v>174</v>
      </c>
      <c r="AT156" s="253" t="s">
        <v>145</v>
      </c>
      <c r="AU156" s="253" t="s">
        <v>84</v>
      </c>
      <c r="AY156" s="14" t="s">
        <v>143</v>
      </c>
      <c r="BE156" s="254">
        <f>IF(N156="základní",J156,0)</f>
        <v>0</v>
      </c>
      <c r="BF156" s="254">
        <f>IF(N156="snížená",J156,0)</f>
        <v>0</v>
      </c>
      <c r="BG156" s="254">
        <f>IF(N156="zákl. přenesená",J156,0)</f>
        <v>0</v>
      </c>
      <c r="BH156" s="254">
        <f>IF(N156="sníž. přenesená",J156,0)</f>
        <v>0</v>
      </c>
      <c r="BI156" s="254">
        <f>IF(N156="nulová",J156,0)</f>
        <v>0</v>
      </c>
      <c r="BJ156" s="14" t="s">
        <v>82</v>
      </c>
      <c r="BK156" s="254">
        <f>ROUND(I156*H156,2)</f>
        <v>0</v>
      </c>
      <c r="BL156" s="14" t="s">
        <v>174</v>
      </c>
      <c r="BM156" s="253" t="s">
        <v>227</v>
      </c>
    </row>
    <row r="157" s="2" customFormat="1" ht="21.75" customHeight="1">
      <c r="A157" s="35"/>
      <c r="B157" s="36"/>
      <c r="C157" s="241" t="s">
        <v>230</v>
      </c>
      <c r="D157" s="241" t="s">
        <v>145</v>
      </c>
      <c r="E157" s="242" t="s">
        <v>567</v>
      </c>
      <c r="F157" s="243" t="s">
        <v>568</v>
      </c>
      <c r="G157" s="244" t="s">
        <v>281</v>
      </c>
      <c r="H157" s="245">
        <v>3.2000000000000002</v>
      </c>
      <c r="I157" s="246"/>
      <c r="J157" s="247">
        <f>ROUND(I157*H157,2)</f>
        <v>0</v>
      </c>
      <c r="K157" s="248"/>
      <c r="L157" s="41"/>
      <c r="M157" s="266" t="s">
        <v>1</v>
      </c>
      <c r="N157" s="267" t="s">
        <v>39</v>
      </c>
      <c r="O157" s="268"/>
      <c r="P157" s="269">
        <f>O157*H157</f>
        <v>0</v>
      </c>
      <c r="Q157" s="269">
        <v>0</v>
      </c>
      <c r="R157" s="269">
        <f>Q157*H157</f>
        <v>0</v>
      </c>
      <c r="S157" s="269">
        <v>0</v>
      </c>
      <c r="T157" s="27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3" t="s">
        <v>174</v>
      </c>
      <c r="AT157" s="253" t="s">
        <v>145</v>
      </c>
      <c r="AU157" s="253" t="s">
        <v>84</v>
      </c>
      <c r="AY157" s="14" t="s">
        <v>143</v>
      </c>
      <c r="BE157" s="254">
        <f>IF(N157="základní",J157,0)</f>
        <v>0</v>
      </c>
      <c r="BF157" s="254">
        <f>IF(N157="snížená",J157,0)</f>
        <v>0</v>
      </c>
      <c r="BG157" s="254">
        <f>IF(N157="zákl. přenesená",J157,0)</f>
        <v>0</v>
      </c>
      <c r="BH157" s="254">
        <f>IF(N157="sníž. přenesená",J157,0)</f>
        <v>0</v>
      </c>
      <c r="BI157" s="254">
        <f>IF(N157="nulová",J157,0)</f>
        <v>0</v>
      </c>
      <c r="BJ157" s="14" t="s">
        <v>82</v>
      </c>
      <c r="BK157" s="254">
        <f>ROUND(I157*H157,2)</f>
        <v>0</v>
      </c>
      <c r="BL157" s="14" t="s">
        <v>174</v>
      </c>
      <c r="BM157" s="253" t="s">
        <v>233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189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rMiOJ06l3jDnkT/eVSuRv1pWqJfY7yPTTitYqONmTt6b3YioZ893bkTCljST8oXrS/kmHxPOfhNHVDA0oOG0cQ==" hashValue="KV2xiZ8Mc/GJJOEalyaJCjcZNppB080JeWwH+OsTL996rJmkgMfoLZBeyH15YBLsiHNjItMEvZ4r85DIIPHGyw==" algorithmName="SHA-512" password="CC35"/>
  <autoFilter ref="C126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84</v>
      </c>
    </row>
    <row r="4" s="1" customFormat="1" ht="24.96" customHeight="1">
      <c r="B4" s="17"/>
      <c r="D4" s="147" t="s">
        <v>110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23.25" customHeight="1">
      <c r="B7" s="17"/>
      <c r="E7" s="150" t="str">
        <f>'Rekapitulace stavby'!K6</f>
        <v>Demolice objektů - Bělá pod Bez.,Hodkovice,Hoškovice,Chrastava And.Hora,Loukov,Machnín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111</v>
      </c>
      <c r="I8" s="143"/>
      <c r="L8" s="17"/>
    </row>
    <row r="9" s="2" customFormat="1" ht="23.25" customHeight="1">
      <c r="A9" s="35"/>
      <c r="B9" s="41"/>
      <c r="C9" s="35"/>
      <c r="D9" s="35"/>
      <c r="E9" s="150" t="s">
        <v>544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545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569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547</v>
      </c>
      <c r="G14" s="35"/>
      <c r="H14" s="35"/>
      <c r="I14" s="153" t="s">
        <v>22</v>
      </c>
      <c r="J14" s="154" t="str">
        <f>'Rekapitulace stavby'!AN8</f>
        <v>21. 4. 2020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28</v>
      </c>
      <c r="E19" s="35"/>
      <c r="F19" s="35"/>
      <c r="G19" s="35"/>
      <c r="H19" s="35"/>
      <c r="I19" s="15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30</v>
      </c>
      <c r="E22" s="35"/>
      <c r="F22" s="35"/>
      <c r="G22" s="35"/>
      <c r="H22" s="35"/>
      <c r="I22" s="15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32</v>
      </c>
      <c r="E25" s="35"/>
      <c r="F25" s="35"/>
      <c r="G25" s="35"/>
      <c r="H25" s="35"/>
      <c r="I25" s="15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5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33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151"/>
      <c r="J32" s="163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5" t="s">
        <v>35</v>
      </c>
      <c r="J34" s="164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38</v>
      </c>
      <c r="E35" s="149" t="s">
        <v>39</v>
      </c>
      <c r="F35" s="167">
        <f>ROUND((SUM(BE121:BE129)),  2)</f>
        <v>0</v>
      </c>
      <c r="G35" s="35"/>
      <c r="H35" s="35"/>
      <c r="I35" s="168">
        <v>0.20999999999999999</v>
      </c>
      <c r="J35" s="167">
        <f>ROUND(((SUM(BE121:BE129))*I35),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40</v>
      </c>
      <c r="F36" s="167">
        <f>ROUND((SUM(BF121:BF129)),  2)</f>
        <v>0</v>
      </c>
      <c r="G36" s="35"/>
      <c r="H36" s="35"/>
      <c r="I36" s="168">
        <v>0.14999999999999999</v>
      </c>
      <c r="J36" s="167">
        <f>ROUND(((SUM(BF121:BF129))*I36),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41</v>
      </c>
      <c r="F37" s="167">
        <f>ROUND((SUM(BG121:BG129)),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42</v>
      </c>
      <c r="F38" s="167">
        <f>ROUND((SUM(BH121:BH129)),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43</v>
      </c>
      <c r="F39" s="167">
        <f>ROUND((SUM(BI121:BI129)),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44</v>
      </c>
      <c r="E41" s="171"/>
      <c r="F41" s="171"/>
      <c r="G41" s="172" t="s">
        <v>45</v>
      </c>
      <c r="H41" s="173" t="s">
        <v>46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47</v>
      </c>
      <c r="E50" s="178"/>
      <c r="F50" s="178"/>
      <c r="G50" s="177" t="s">
        <v>48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49</v>
      </c>
      <c r="E61" s="181"/>
      <c r="F61" s="182" t="s">
        <v>50</v>
      </c>
      <c r="G61" s="180" t="s">
        <v>49</v>
      </c>
      <c r="H61" s="181"/>
      <c r="I61" s="183"/>
      <c r="J61" s="184" t="s">
        <v>50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51</v>
      </c>
      <c r="E65" s="185"/>
      <c r="F65" s="185"/>
      <c r="G65" s="177" t="s">
        <v>52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49</v>
      </c>
      <c r="E76" s="181"/>
      <c r="F76" s="182" t="s">
        <v>50</v>
      </c>
      <c r="G76" s="180" t="s">
        <v>49</v>
      </c>
      <c r="H76" s="181"/>
      <c r="I76" s="183"/>
      <c r="J76" s="184" t="s">
        <v>50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114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93" t="str">
        <f>E7</f>
        <v>Demolice objektů - Bělá pod Bez.,Hodkovice,Hoškovice,Chrastava And.Hora,Loukov,Machnín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111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93" t="s">
        <v>544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545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Hoškovice VRN - Hoškovice - Vedlejší rozpočtové náklady Hoškovice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Hoškovice</v>
      </c>
      <c r="G91" s="37"/>
      <c r="H91" s="37"/>
      <c r="I91" s="153" t="s">
        <v>22</v>
      </c>
      <c r="J91" s="76" t="str">
        <f>IF(J14="","",J14)</f>
        <v>21. 4. 2020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3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153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115</v>
      </c>
      <c r="D96" s="195"/>
      <c r="E96" s="195"/>
      <c r="F96" s="195"/>
      <c r="G96" s="195"/>
      <c r="H96" s="195"/>
      <c r="I96" s="196"/>
      <c r="J96" s="197" t="s">
        <v>116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117</v>
      </c>
      <c r="D98" s="37"/>
      <c r="E98" s="37"/>
      <c r="F98" s="37"/>
      <c r="G98" s="37"/>
      <c r="H98" s="37"/>
      <c r="I98" s="151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118</v>
      </c>
    </row>
    <row r="99" s="9" customFormat="1" ht="24.96" customHeight="1">
      <c r="A99" s="9"/>
      <c r="B99" s="199"/>
      <c r="C99" s="200"/>
      <c r="D99" s="201" t="s">
        <v>127</v>
      </c>
      <c r="E99" s="202"/>
      <c r="F99" s="202"/>
      <c r="G99" s="202"/>
      <c r="H99" s="202"/>
      <c r="I99" s="203"/>
      <c r="J99" s="204">
        <f>J122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5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9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92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3.25" customHeight="1">
      <c r="A109" s="35"/>
      <c r="B109" s="36"/>
      <c r="C109" s="37"/>
      <c r="D109" s="37"/>
      <c r="E109" s="193" t="str">
        <f>E7</f>
        <v>Demolice objektů - Bělá pod Bez.,Hodkovice,Hoškovice,Chrastava And.Hora,Loukov,Machnín</v>
      </c>
      <c r="F109" s="29"/>
      <c r="G109" s="29"/>
      <c r="H109" s="29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111</v>
      </c>
      <c r="D110" s="19"/>
      <c r="E110" s="19"/>
      <c r="F110" s="19"/>
      <c r="G110" s="19"/>
      <c r="H110" s="19"/>
      <c r="I110" s="143"/>
      <c r="J110" s="19"/>
      <c r="K110" s="19"/>
      <c r="L110" s="17"/>
    </row>
    <row r="111" s="2" customFormat="1" ht="23.25" customHeight="1">
      <c r="A111" s="35"/>
      <c r="B111" s="36"/>
      <c r="C111" s="37"/>
      <c r="D111" s="37"/>
      <c r="E111" s="193" t="s">
        <v>544</v>
      </c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545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Hoškovice VRN - Hoškovice - Vedlejší rozpočtové náklady Hoškovice</v>
      </c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Hoškovice</v>
      </c>
      <c r="G115" s="37"/>
      <c r="H115" s="37"/>
      <c r="I115" s="153" t="s">
        <v>22</v>
      </c>
      <c r="J115" s="76" t="str">
        <f>IF(J14="","",J14)</f>
        <v>21. 4. 2020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153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153" t="s">
        <v>32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12"/>
      <c r="B120" s="213"/>
      <c r="C120" s="214" t="s">
        <v>129</v>
      </c>
      <c r="D120" s="215" t="s">
        <v>59</v>
      </c>
      <c r="E120" s="215" t="s">
        <v>55</v>
      </c>
      <c r="F120" s="215" t="s">
        <v>56</v>
      </c>
      <c r="G120" s="215" t="s">
        <v>130</v>
      </c>
      <c r="H120" s="215" t="s">
        <v>131</v>
      </c>
      <c r="I120" s="216" t="s">
        <v>132</v>
      </c>
      <c r="J120" s="217" t="s">
        <v>116</v>
      </c>
      <c r="K120" s="218" t="s">
        <v>133</v>
      </c>
      <c r="L120" s="219"/>
      <c r="M120" s="97" t="s">
        <v>1</v>
      </c>
      <c r="N120" s="98" t="s">
        <v>38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21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151"/>
      <c r="J121" s="220">
        <f>BK121</f>
        <v>0</v>
      </c>
      <c r="K121" s="37"/>
      <c r="L121" s="41"/>
      <c r="M121" s="100"/>
      <c r="N121" s="221"/>
      <c r="O121" s="101"/>
      <c r="P121" s="222">
        <f>P122</f>
        <v>0</v>
      </c>
      <c r="Q121" s="101"/>
      <c r="R121" s="222">
        <f>R122</f>
        <v>0</v>
      </c>
      <c r="S121" s="101"/>
      <c r="T121" s="223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118</v>
      </c>
      <c r="BK121" s="224">
        <f>BK122</f>
        <v>0</v>
      </c>
    </row>
    <row r="122" s="12" customFormat="1" ht="25.92" customHeight="1">
      <c r="A122" s="12"/>
      <c r="B122" s="225"/>
      <c r="C122" s="226"/>
      <c r="D122" s="227" t="s">
        <v>73</v>
      </c>
      <c r="E122" s="228" t="s">
        <v>302</v>
      </c>
      <c r="F122" s="228" t="s">
        <v>303</v>
      </c>
      <c r="G122" s="226"/>
      <c r="H122" s="226"/>
      <c r="I122" s="229"/>
      <c r="J122" s="230">
        <f>BK122</f>
        <v>0</v>
      </c>
      <c r="K122" s="226"/>
      <c r="L122" s="231"/>
      <c r="M122" s="232"/>
      <c r="N122" s="233"/>
      <c r="O122" s="233"/>
      <c r="P122" s="234">
        <f>SUM(P123:P129)</f>
        <v>0</v>
      </c>
      <c r="Q122" s="233"/>
      <c r="R122" s="234">
        <f>SUM(R123:R129)</f>
        <v>0</v>
      </c>
      <c r="S122" s="233"/>
      <c r="T122" s="235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6" t="s">
        <v>160</v>
      </c>
      <c r="AT122" s="237" t="s">
        <v>73</v>
      </c>
      <c r="AU122" s="237" t="s">
        <v>74</v>
      </c>
      <c r="AY122" s="236" t="s">
        <v>143</v>
      </c>
      <c r="BK122" s="238">
        <f>SUM(BK123:BK129)</f>
        <v>0</v>
      </c>
    </row>
    <row r="123" s="2" customFormat="1" ht="55.5" customHeight="1">
      <c r="A123" s="35"/>
      <c r="B123" s="36"/>
      <c r="C123" s="241" t="s">
        <v>82</v>
      </c>
      <c r="D123" s="241" t="s">
        <v>145</v>
      </c>
      <c r="E123" s="242" t="s">
        <v>308</v>
      </c>
      <c r="F123" s="243" t="s">
        <v>570</v>
      </c>
      <c r="G123" s="244" t="s">
        <v>202</v>
      </c>
      <c r="H123" s="245">
        <v>1</v>
      </c>
      <c r="I123" s="246"/>
      <c r="J123" s="247">
        <f>ROUND(I123*H123,2)</f>
        <v>0</v>
      </c>
      <c r="K123" s="248"/>
      <c r="L123" s="41"/>
      <c r="M123" s="249" t="s">
        <v>1</v>
      </c>
      <c r="N123" s="250" t="s">
        <v>39</v>
      </c>
      <c r="O123" s="88"/>
      <c r="P123" s="251">
        <f>O123*H123</f>
        <v>0</v>
      </c>
      <c r="Q123" s="251">
        <v>0</v>
      </c>
      <c r="R123" s="251">
        <f>Q123*H123</f>
        <v>0</v>
      </c>
      <c r="S123" s="251">
        <v>0</v>
      </c>
      <c r="T123" s="25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53" t="s">
        <v>149</v>
      </c>
      <c r="AT123" s="253" t="s">
        <v>145</v>
      </c>
      <c r="AU123" s="253" t="s">
        <v>82</v>
      </c>
      <c r="AY123" s="14" t="s">
        <v>143</v>
      </c>
      <c r="BE123" s="254">
        <f>IF(N123="základní",J123,0)</f>
        <v>0</v>
      </c>
      <c r="BF123" s="254">
        <f>IF(N123="snížená",J123,0)</f>
        <v>0</v>
      </c>
      <c r="BG123" s="254">
        <f>IF(N123="zákl. přenesená",J123,0)</f>
        <v>0</v>
      </c>
      <c r="BH123" s="254">
        <f>IF(N123="sníž. přenesená",J123,0)</f>
        <v>0</v>
      </c>
      <c r="BI123" s="254">
        <f>IF(N123="nulová",J123,0)</f>
        <v>0</v>
      </c>
      <c r="BJ123" s="14" t="s">
        <v>82</v>
      </c>
      <c r="BK123" s="254">
        <f>ROUND(I123*H123,2)</f>
        <v>0</v>
      </c>
      <c r="BL123" s="14" t="s">
        <v>149</v>
      </c>
      <c r="BM123" s="253" t="s">
        <v>84</v>
      </c>
    </row>
    <row r="124" s="2" customFormat="1" ht="16.5" customHeight="1">
      <c r="A124" s="35"/>
      <c r="B124" s="36"/>
      <c r="C124" s="241" t="s">
        <v>84</v>
      </c>
      <c r="D124" s="241" t="s">
        <v>145</v>
      </c>
      <c r="E124" s="242" t="s">
        <v>305</v>
      </c>
      <c r="F124" s="243" t="s">
        <v>306</v>
      </c>
      <c r="G124" s="244" t="s">
        <v>281</v>
      </c>
      <c r="H124" s="245">
        <v>100</v>
      </c>
      <c r="I124" s="246"/>
      <c r="J124" s="247">
        <f>ROUND(I124*H124,2)</f>
        <v>0</v>
      </c>
      <c r="K124" s="248"/>
      <c r="L124" s="41"/>
      <c r="M124" s="249" t="s">
        <v>1</v>
      </c>
      <c r="N124" s="250" t="s">
        <v>39</v>
      </c>
      <c r="O124" s="88"/>
      <c r="P124" s="251">
        <f>O124*H124</f>
        <v>0</v>
      </c>
      <c r="Q124" s="251">
        <v>0</v>
      </c>
      <c r="R124" s="251">
        <f>Q124*H124</f>
        <v>0</v>
      </c>
      <c r="S124" s="251">
        <v>0</v>
      </c>
      <c r="T124" s="25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53" t="s">
        <v>149</v>
      </c>
      <c r="AT124" s="253" t="s">
        <v>145</v>
      </c>
      <c r="AU124" s="253" t="s">
        <v>82</v>
      </c>
      <c r="AY124" s="14" t="s">
        <v>143</v>
      </c>
      <c r="BE124" s="254">
        <f>IF(N124="základní",J124,0)</f>
        <v>0</v>
      </c>
      <c r="BF124" s="254">
        <f>IF(N124="snížená",J124,0)</f>
        <v>0</v>
      </c>
      <c r="BG124" s="254">
        <f>IF(N124="zákl. přenesená",J124,0)</f>
        <v>0</v>
      </c>
      <c r="BH124" s="254">
        <f>IF(N124="sníž. přenesená",J124,0)</f>
        <v>0</v>
      </c>
      <c r="BI124" s="254">
        <f>IF(N124="nulová",J124,0)</f>
        <v>0</v>
      </c>
      <c r="BJ124" s="14" t="s">
        <v>82</v>
      </c>
      <c r="BK124" s="254">
        <f>ROUND(I124*H124,2)</f>
        <v>0</v>
      </c>
      <c r="BL124" s="14" t="s">
        <v>149</v>
      </c>
      <c r="BM124" s="253" t="s">
        <v>149</v>
      </c>
    </row>
    <row r="125" s="2" customFormat="1" ht="44.25" customHeight="1">
      <c r="A125" s="35"/>
      <c r="B125" s="36"/>
      <c r="C125" s="241" t="s">
        <v>152</v>
      </c>
      <c r="D125" s="241" t="s">
        <v>145</v>
      </c>
      <c r="E125" s="242" t="s">
        <v>312</v>
      </c>
      <c r="F125" s="243" t="s">
        <v>340</v>
      </c>
      <c r="G125" s="244" t="s">
        <v>202</v>
      </c>
      <c r="H125" s="245">
        <v>1</v>
      </c>
      <c r="I125" s="246"/>
      <c r="J125" s="247">
        <f>ROUND(I125*H125,2)</f>
        <v>0</v>
      </c>
      <c r="K125" s="248"/>
      <c r="L125" s="41"/>
      <c r="M125" s="249" t="s">
        <v>1</v>
      </c>
      <c r="N125" s="250" t="s">
        <v>39</v>
      </c>
      <c r="O125" s="88"/>
      <c r="P125" s="251">
        <f>O125*H125</f>
        <v>0</v>
      </c>
      <c r="Q125" s="251">
        <v>0</v>
      </c>
      <c r="R125" s="251">
        <f>Q125*H125</f>
        <v>0</v>
      </c>
      <c r="S125" s="251">
        <v>0</v>
      </c>
      <c r="T125" s="25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53" t="s">
        <v>149</v>
      </c>
      <c r="AT125" s="253" t="s">
        <v>145</v>
      </c>
      <c r="AU125" s="253" t="s">
        <v>82</v>
      </c>
      <c r="AY125" s="14" t="s">
        <v>143</v>
      </c>
      <c r="BE125" s="254">
        <f>IF(N125="základní",J125,0)</f>
        <v>0</v>
      </c>
      <c r="BF125" s="254">
        <f>IF(N125="snížená",J125,0)</f>
        <v>0</v>
      </c>
      <c r="BG125" s="254">
        <f>IF(N125="zákl. přenesená",J125,0)</f>
        <v>0</v>
      </c>
      <c r="BH125" s="254">
        <f>IF(N125="sníž. přenesená",J125,0)</f>
        <v>0</v>
      </c>
      <c r="BI125" s="254">
        <f>IF(N125="nulová",J125,0)</f>
        <v>0</v>
      </c>
      <c r="BJ125" s="14" t="s">
        <v>82</v>
      </c>
      <c r="BK125" s="254">
        <f>ROUND(I125*H125,2)</f>
        <v>0</v>
      </c>
      <c r="BL125" s="14" t="s">
        <v>149</v>
      </c>
      <c r="BM125" s="253" t="s">
        <v>155</v>
      </c>
    </row>
    <row r="126" s="2" customFormat="1" ht="16.5" customHeight="1">
      <c r="A126" s="35"/>
      <c r="B126" s="36"/>
      <c r="C126" s="241" t="s">
        <v>149</v>
      </c>
      <c r="D126" s="241" t="s">
        <v>145</v>
      </c>
      <c r="E126" s="242" t="s">
        <v>341</v>
      </c>
      <c r="F126" s="243" t="s">
        <v>342</v>
      </c>
      <c r="G126" s="244" t="s">
        <v>202</v>
      </c>
      <c r="H126" s="245">
        <v>1</v>
      </c>
      <c r="I126" s="246"/>
      <c r="J126" s="247">
        <f>ROUND(I126*H126,2)</f>
        <v>0</v>
      </c>
      <c r="K126" s="248"/>
      <c r="L126" s="41"/>
      <c r="M126" s="249" t="s">
        <v>1</v>
      </c>
      <c r="N126" s="250" t="s">
        <v>39</v>
      </c>
      <c r="O126" s="88"/>
      <c r="P126" s="251">
        <f>O126*H126</f>
        <v>0</v>
      </c>
      <c r="Q126" s="251">
        <v>0</v>
      </c>
      <c r="R126" s="251">
        <f>Q126*H126</f>
        <v>0</v>
      </c>
      <c r="S126" s="251">
        <v>0</v>
      </c>
      <c r="T126" s="25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53" t="s">
        <v>149</v>
      </c>
      <c r="AT126" s="253" t="s">
        <v>145</v>
      </c>
      <c r="AU126" s="253" t="s">
        <v>82</v>
      </c>
      <c r="AY126" s="14" t="s">
        <v>143</v>
      </c>
      <c r="BE126" s="254">
        <f>IF(N126="základní",J126,0)</f>
        <v>0</v>
      </c>
      <c r="BF126" s="254">
        <f>IF(N126="snížená",J126,0)</f>
        <v>0</v>
      </c>
      <c r="BG126" s="254">
        <f>IF(N126="zákl. přenesená",J126,0)</f>
        <v>0</v>
      </c>
      <c r="BH126" s="254">
        <f>IF(N126="sníž. přenesená",J126,0)</f>
        <v>0</v>
      </c>
      <c r="BI126" s="254">
        <f>IF(N126="nulová",J126,0)</f>
        <v>0</v>
      </c>
      <c r="BJ126" s="14" t="s">
        <v>82</v>
      </c>
      <c r="BK126" s="254">
        <f>ROUND(I126*H126,2)</f>
        <v>0</v>
      </c>
      <c r="BL126" s="14" t="s">
        <v>149</v>
      </c>
      <c r="BM126" s="253" t="s">
        <v>159</v>
      </c>
    </row>
    <row r="127" s="2" customFormat="1" ht="21.75" customHeight="1">
      <c r="A127" s="35"/>
      <c r="B127" s="36"/>
      <c r="C127" s="241" t="s">
        <v>160</v>
      </c>
      <c r="D127" s="241" t="s">
        <v>145</v>
      </c>
      <c r="E127" s="242" t="s">
        <v>343</v>
      </c>
      <c r="F127" s="243" t="s">
        <v>344</v>
      </c>
      <c r="G127" s="244" t="s">
        <v>202</v>
      </c>
      <c r="H127" s="245">
        <v>1</v>
      </c>
      <c r="I127" s="246"/>
      <c r="J127" s="247">
        <f>ROUND(I127*H127,2)</f>
        <v>0</v>
      </c>
      <c r="K127" s="248"/>
      <c r="L127" s="41"/>
      <c r="M127" s="249" t="s">
        <v>1</v>
      </c>
      <c r="N127" s="250" t="s">
        <v>39</v>
      </c>
      <c r="O127" s="88"/>
      <c r="P127" s="251">
        <f>O127*H127</f>
        <v>0</v>
      </c>
      <c r="Q127" s="251">
        <v>0</v>
      </c>
      <c r="R127" s="251">
        <f>Q127*H127</f>
        <v>0</v>
      </c>
      <c r="S127" s="251">
        <v>0</v>
      </c>
      <c r="T127" s="25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53" t="s">
        <v>149</v>
      </c>
      <c r="AT127" s="253" t="s">
        <v>145</v>
      </c>
      <c r="AU127" s="253" t="s">
        <v>82</v>
      </c>
      <c r="AY127" s="14" t="s">
        <v>143</v>
      </c>
      <c r="BE127" s="254">
        <f>IF(N127="základní",J127,0)</f>
        <v>0</v>
      </c>
      <c r="BF127" s="254">
        <f>IF(N127="snížená",J127,0)</f>
        <v>0</v>
      </c>
      <c r="BG127" s="254">
        <f>IF(N127="zákl. přenesená",J127,0)</f>
        <v>0</v>
      </c>
      <c r="BH127" s="254">
        <f>IF(N127="sníž. přenesená",J127,0)</f>
        <v>0</v>
      </c>
      <c r="BI127" s="254">
        <f>IF(N127="nulová",J127,0)</f>
        <v>0</v>
      </c>
      <c r="BJ127" s="14" t="s">
        <v>82</v>
      </c>
      <c r="BK127" s="254">
        <f>ROUND(I127*H127,2)</f>
        <v>0</v>
      </c>
      <c r="BL127" s="14" t="s">
        <v>149</v>
      </c>
      <c r="BM127" s="253" t="s">
        <v>164</v>
      </c>
    </row>
    <row r="128" s="2" customFormat="1" ht="21.75" customHeight="1">
      <c r="A128" s="35"/>
      <c r="B128" s="36"/>
      <c r="C128" s="241" t="s">
        <v>155</v>
      </c>
      <c r="D128" s="241" t="s">
        <v>145</v>
      </c>
      <c r="E128" s="242" t="s">
        <v>345</v>
      </c>
      <c r="F128" s="243" t="s">
        <v>346</v>
      </c>
      <c r="G128" s="244" t="s">
        <v>202</v>
      </c>
      <c r="H128" s="245">
        <v>1</v>
      </c>
      <c r="I128" s="246"/>
      <c r="J128" s="247">
        <f>ROUND(I128*H128,2)</f>
        <v>0</v>
      </c>
      <c r="K128" s="248"/>
      <c r="L128" s="41"/>
      <c r="M128" s="249" t="s">
        <v>1</v>
      </c>
      <c r="N128" s="250" t="s">
        <v>39</v>
      </c>
      <c r="O128" s="88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3" t="s">
        <v>149</v>
      </c>
      <c r="AT128" s="253" t="s">
        <v>145</v>
      </c>
      <c r="AU128" s="253" t="s">
        <v>82</v>
      </c>
      <c r="AY128" s="14" t="s">
        <v>143</v>
      </c>
      <c r="BE128" s="254">
        <f>IF(N128="základní",J128,0)</f>
        <v>0</v>
      </c>
      <c r="BF128" s="254">
        <f>IF(N128="snížená",J128,0)</f>
        <v>0</v>
      </c>
      <c r="BG128" s="254">
        <f>IF(N128="zákl. přenesená",J128,0)</f>
        <v>0</v>
      </c>
      <c r="BH128" s="254">
        <f>IF(N128="sníž. přenesená",J128,0)</f>
        <v>0</v>
      </c>
      <c r="BI128" s="254">
        <f>IF(N128="nulová",J128,0)</f>
        <v>0</v>
      </c>
      <c r="BJ128" s="14" t="s">
        <v>82</v>
      </c>
      <c r="BK128" s="254">
        <f>ROUND(I128*H128,2)</f>
        <v>0</v>
      </c>
      <c r="BL128" s="14" t="s">
        <v>149</v>
      </c>
      <c r="BM128" s="253" t="s">
        <v>167</v>
      </c>
    </row>
    <row r="129" s="2" customFormat="1" ht="21.75" customHeight="1">
      <c r="A129" s="35"/>
      <c r="B129" s="36"/>
      <c r="C129" s="241" t="s">
        <v>168</v>
      </c>
      <c r="D129" s="241" t="s">
        <v>145</v>
      </c>
      <c r="E129" s="242" t="s">
        <v>347</v>
      </c>
      <c r="F129" s="243" t="s">
        <v>571</v>
      </c>
      <c r="G129" s="244" t="s">
        <v>202</v>
      </c>
      <c r="H129" s="245">
        <v>1</v>
      </c>
      <c r="I129" s="246"/>
      <c r="J129" s="247">
        <f>ROUND(I129*H129,2)</f>
        <v>0</v>
      </c>
      <c r="K129" s="248"/>
      <c r="L129" s="41"/>
      <c r="M129" s="266" t="s">
        <v>1</v>
      </c>
      <c r="N129" s="267" t="s">
        <v>39</v>
      </c>
      <c r="O129" s="268"/>
      <c r="P129" s="269">
        <f>O129*H129</f>
        <v>0</v>
      </c>
      <c r="Q129" s="269">
        <v>0</v>
      </c>
      <c r="R129" s="269">
        <f>Q129*H129</f>
        <v>0</v>
      </c>
      <c r="S129" s="269">
        <v>0</v>
      </c>
      <c r="T129" s="27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3" t="s">
        <v>149</v>
      </c>
      <c r="AT129" s="253" t="s">
        <v>145</v>
      </c>
      <c r="AU129" s="253" t="s">
        <v>82</v>
      </c>
      <c r="AY129" s="14" t="s">
        <v>143</v>
      </c>
      <c r="BE129" s="254">
        <f>IF(N129="základní",J129,0)</f>
        <v>0</v>
      </c>
      <c r="BF129" s="254">
        <f>IF(N129="snížená",J129,0)</f>
        <v>0</v>
      </c>
      <c r="BG129" s="254">
        <f>IF(N129="zákl. přenesená",J129,0)</f>
        <v>0</v>
      </c>
      <c r="BH129" s="254">
        <f>IF(N129="sníž. přenesená",J129,0)</f>
        <v>0</v>
      </c>
      <c r="BI129" s="254">
        <f>IF(N129="nulová",J129,0)</f>
        <v>0</v>
      </c>
      <c r="BJ129" s="14" t="s">
        <v>82</v>
      </c>
      <c r="BK129" s="254">
        <f>ROUND(I129*H129,2)</f>
        <v>0</v>
      </c>
      <c r="BL129" s="14" t="s">
        <v>149</v>
      </c>
      <c r="BM129" s="253" t="s">
        <v>171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189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vTT7Yz0CzMJysxncIlNkhwlx/K3cNmpx4EkYfsaTFDn9dCi4G5UrYRGHtw8B3TtkdcJsQqJFqB3Y1jV4d16Q3A==" hashValue="6kD1cwrquA+uvS/DAKEjcIN5b3eG/mJkUlJ4kknsm3Unm1kzKaSRvMU45stkJ4GqoJ9FJFoVvRlQVmVmF/TOuQ==" algorithmName="SHA-512" password="CC35"/>
  <autoFilter ref="C120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2020-04-21T11:12:36Z</dcterms:created>
  <dcterms:modified xsi:type="dcterms:W3CDTF">2020-04-21T11:12:45Z</dcterms:modified>
</cp:coreProperties>
</file>